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5416" windowWidth="15220" windowHeight="9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<sst xmlns="http://schemas.openxmlformats.org/spreadsheetml/2006/main" count="77" uniqueCount="70">
  <si>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南海国際旅行</t>
  </si>
  <si>
    <t>京阪交通社</t>
  </si>
  <si>
    <t>全日空ワールド</t>
  </si>
  <si>
    <t>京王観光</t>
  </si>
  <si>
    <t>九州旅客鉄道</t>
  </si>
  <si>
    <t>エムオーツーリスト</t>
  </si>
  <si>
    <t>郵船トラベル</t>
  </si>
  <si>
    <t>北海道旅客鉄道</t>
  </si>
  <si>
    <t>アールアンドシーツアーズ</t>
  </si>
  <si>
    <t>オーエムシーカード</t>
  </si>
  <si>
    <t>小田急トラベルサービス</t>
  </si>
  <si>
    <t>阪神電気鉄道</t>
  </si>
  <si>
    <t>内外航空サービス</t>
  </si>
  <si>
    <t>沖縄ツーリスト</t>
  </si>
  <si>
    <t>北海道ツアーシステム</t>
  </si>
  <si>
    <t>トラベルプラザインターナショナル</t>
  </si>
  <si>
    <t>ニュー・オリエント・エキスプレス</t>
  </si>
  <si>
    <t>西日本旅客鉄道</t>
  </si>
  <si>
    <t>新日本トラベル</t>
  </si>
  <si>
    <t>東日観光</t>
  </si>
  <si>
    <t>芙蓉航空サービス</t>
  </si>
  <si>
    <t>京成トラベルサービス</t>
  </si>
  <si>
    <t>トラベル日本</t>
  </si>
  <si>
    <t>日立トラベルビューロー</t>
  </si>
  <si>
    <t>三交旅行</t>
  </si>
  <si>
    <t>外　国　人　旅　行</t>
  </si>
  <si>
    <t>合　　　　計</t>
  </si>
  <si>
    <t>国　　内　　旅　　行</t>
  </si>
  <si>
    <t>海　　外　　旅　　行</t>
  </si>
  <si>
    <t>会　　社　　名</t>
  </si>
  <si>
    <t>合　　　　　　　　　計</t>
  </si>
  <si>
    <t>02年取扱額</t>
  </si>
  <si>
    <t>01年取扱額</t>
  </si>
  <si>
    <t>00年取扱額</t>
  </si>
  <si>
    <t>単位＝千円</t>
  </si>
  <si>
    <t>前々年比</t>
  </si>
  <si>
    <t>02年取扱額</t>
  </si>
  <si>
    <t>01年取扱額</t>
  </si>
  <si>
    <t>前年比</t>
  </si>
  <si>
    <t>02年取扱額</t>
  </si>
  <si>
    <t>01年取扱額</t>
  </si>
  <si>
    <t>00年取扱額</t>
  </si>
  <si>
    <t>2002年10月の主要旅行業者旅行取扱状況速報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</si>
  <si>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</si>
  <si>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</si>
  <si>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</si>
  <si>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</si>
  <si>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</si>
  <si>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東急観光</t>
  </si>
  <si>
    <t>エイチ・アイ・エス</t>
  </si>
  <si>
    <t>日本通運</t>
  </si>
  <si>
    <t>名鉄観光サービス</t>
  </si>
  <si>
    <t>農協観光</t>
  </si>
  <si>
    <t>ジャルパック</t>
  </si>
  <si>
    <t>読売旅行</t>
  </si>
  <si>
    <t>ジャパンツアーシステム</t>
  </si>
  <si>
    <t>全日空トラベル</t>
  </si>
  <si>
    <t>ジェイアール東海ツアーズ</t>
  </si>
  <si>
    <t>全日空スカイホリデー</t>
  </si>
  <si>
    <t>パシフィックツアーシステムズ</t>
  </si>
  <si>
    <t>ジェイティービーワールド</t>
  </si>
  <si>
    <t>ジェイティービーワールド西日本</t>
  </si>
  <si>
    <t>東武トラベル</t>
  </si>
  <si>
    <t>タビックスジャパン</t>
  </si>
  <si>
    <t>西鉄旅行</t>
  </si>
  <si>
    <t>ビッグホリデー</t>
  </si>
  <si>
    <t>日新航空サービス</t>
  </si>
  <si>
    <t>ジャスナイスウイング</t>
  </si>
  <si>
    <t>小　　　　　　　　　計</t>
  </si>
  <si>
    <t>注）海外旅行および合計における「00年取扱額」と「前々年比」は、過去の国交省資料を基に、本紙編集部が加えたもの。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</si>
</sst>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%"/>
    <numFmt numFmtId="178" formatCode="0;[Red]0"/>
  </numFmts>
  <fonts count="1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color indexed="8"/>
      <name val="Osaka"/>
      <family val="0"/>
    </font>
    <font>
      <sz val="9"/>
      <name val="Osaka"/>
      <family val="0"/>
    </font>
    <font>
      <sz val="9"/>
      <color indexed="8"/>
      <name val="ＭＳ Ｐゴシック"/>
      <family val="3"/>
    </font>
    <font>
      <sz val="9"/>
      <name val="ＭＳ Ｐゴシック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9" fillId="0" borderId="0" xfId="0" applyNumberFormat="1" applyFont="1" applyAlignment="1">
      <alignment/>
    </xf>
    <xf numFmtId="38" fontId="9" fillId="0" borderId="5" xfId="17" applyFont="1" applyBorder="1" applyAlignment="1" applyProtection="1">
      <alignment/>
      <protection locked="0"/>
    </xf>
    <xf numFmtId="177" fontId="9" fillId="0" borderId="2" xfId="15" applyNumberFormat="1" applyFont="1" applyBorder="1" applyAlignment="1">
      <alignment/>
    </xf>
    <xf numFmtId="177" fontId="9" fillId="0" borderId="0" xfId="15" applyNumberFormat="1" applyFont="1" applyAlignment="1">
      <alignment/>
    </xf>
    <xf numFmtId="0" fontId="10" fillId="0" borderId="5" xfId="0" applyFont="1" applyBorder="1" applyAlignment="1" applyProtection="1">
      <alignment/>
      <protection/>
    </xf>
    <xf numFmtId="38" fontId="9" fillId="0" borderId="2" xfId="17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176" fontId="9" fillId="0" borderId="2" xfId="0" applyNumberFormat="1" applyFont="1" applyBorder="1" applyAlignment="1">
      <alignment/>
    </xf>
    <xf numFmtId="38" fontId="9" fillId="0" borderId="5" xfId="17" applyFont="1" applyBorder="1" applyAlignment="1">
      <alignment/>
    </xf>
    <xf numFmtId="38" fontId="9" fillId="0" borderId="2" xfId="17" applyFont="1" applyBorder="1" applyAlignment="1" applyProtection="1">
      <alignment/>
      <protection locked="0"/>
    </xf>
    <xf numFmtId="38" fontId="9" fillId="0" borderId="0" xfId="17" applyFont="1" applyBorder="1" applyAlignment="1" applyProtection="1">
      <alignment/>
      <protection locked="0"/>
    </xf>
    <xf numFmtId="176" fontId="9" fillId="0" borderId="0" xfId="0" applyNumberFormat="1" applyFont="1" applyBorder="1" applyAlignment="1">
      <alignment/>
    </xf>
    <xf numFmtId="38" fontId="9" fillId="0" borderId="0" xfId="17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176" fontId="11" fillId="0" borderId="2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177" fontId="9" fillId="0" borderId="7" xfId="15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9" fillId="0" borderId="8" xfId="0" applyFont="1" applyBorder="1" applyAlignment="1">
      <alignment/>
    </xf>
    <xf numFmtId="38" fontId="9" fillId="0" borderId="6" xfId="17" applyFont="1" applyBorder="1" applyAlignment="1">
      <alignment/>
    </xf>
    <xf numFmtId="3" fontId="9" fillId="0" borderId="6" xfId="0" applyNumberFormat="1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177" fontId="9" fillId="0" borderId="9" xfId="15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177" fontId="9" fillId="0" borderId="3" xfId="15" applyNumberFormat="1" applyFont="1" applyBorder="1" applyAlignment="1">
      <alignment horizontal="center"/>
    </xf>
    <xf numFmtId="177" fontId="9" fillId="0" borderId="11" xfId="15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38" fontId="9" fillId="0" borderId="12" xfId="17" applyFont="1" applyBorder="1" applyAlignment="1">
      <alignment/>
    </xf>
    <xf numFmtId="3" fontId="9" fillId="0" borderId="12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177" fontId="9" fillId="0" borderId="12" xfId="15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77" fontId="9" fillId="0" borderId="14" xfId="15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177" fontId="9" fillId="0" borderId="0" xfId="15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58"/>
  <sheetViews>
    <sheetView tabSelected="1" workbookViewId="0" topLeftCell="A1">
      <selection activeCell="S64" sqref="S64"/>
    </sheetView>
  </sheetViews>
  <sheetFormatPr defaultColWidth="11.19921875" defaultRowHeight="15"/>
  <cols>
    <col min="1" max="1" width="2" style="1" customWidth="1"/>
    <col min="2" max="2" width="18.69921875" style="26" customWidth="1"/>
    <col min="3" max="3" width="0.203125" style="1" hidden="1" customWidth="1"/>
    <col min="4" max="4" width="8.59765625" style="1" customWidth="1"/>
    <col min="5" max="5" width="8.5" style="1" customWidth="1"/>
    <col min="6" max="6" width="8.59765625" style="7" customWidth="1"/>
    <col min="7" max="7" width="4.69921875" style="1" customWidth="1"/>
    <col min="8" max="8" width="5.5" style="10" customWidth="1"/>
    <col min="9" max="9" width="7.09765625" style="1" customWidth="1"/>
    <col min="10" max="10" width="7.19921875" style="1" customWidth="1"/>
    <col min="11" max="11" width="4.5" style="1" customWidth="1"/>
    <col min="12" max="12" width="8.5" style="1" customWidth="1"/>
    <col min="13" max="13" width="8.59765625" style="1" customWidth="1"/>
    <col min="14" max="14" width="4.59765625" style="1" customWidth="1"/>
    <col min="15" max="16" width="8.59765625" style="1" customWidth="1"/>
    <col min="17" max="17" width="8.69921875" style="7" customWidth="1"/>
    <col min="18" max="18" width="4.8984375" style="1" customWidth="1"/>
    <col min="19" max="19" width="5.59765625" style="10" customWidth="1"/>
    <col min="20" max="16384" width="7.59765625" style="1" customWidth="1"/>
  </cols>
  <sheetData>
    <row r="2" spans="2:19" ht="17.25" customHeight="1">
      <c r="B2" s="60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S2" s="2" t="s">
        <v>34</v>
      </c>
    </row>
    <row r="3" spans="2:19" ht="16.5" customHeight="1">
      <c r="B3" s="3" t="s">
        <v>29</v>
      </c>
      <c r="C3" s="6"/>
      <c r="D3" s="54" t="s">
        <v>28</v>
      </c>
      <c r="E3" s="55"/>
      <c r="F3" s="55"/>
      <c r="G3" s="55"/>
      <c r="H3" s="56"/>
      <c r="I3" s="54" t="s">
        <v>25</v>
      </c>
      <c r="J3" s="62"/>
      <c r="K3" s="63"/>
      <c r="L3" s="54" t="s">
        <v>27</v>
      </c>
      <c r="M3" s="62"/>
      <c r="N3" s="63"/>
      <c r="O3" s="57" t="s">
        <v>26</v>
      </c>
      <c r="P3" s="58"/>
      <c r="Q3" s="58"/>
      <c r="R3" s="58"/>
      <c r="S3" s="59"/>
    </row>
    <row r="4" spans="2:20" ht="16.5" customHeight="1">
      <c r="B4" s="36"/>
      <c r="C4" s="25"/>
      <c r="D4" s="37" t="s">
        <v>31</v>
      </c>
      <c r="E4" s="37" t="s">
        <v>32</v>
      </c>
      <c r="F4" s="38" t="s">
        <v>33</v>
      </c>
      <c r="G4" s="5" t="s">
        <v>38</v>
      </c>
      <c r="H4" s="39" t="s">
        <v>35</v>
      </c>
      <c r="I4" s="37" t="s">
        <v>36</v>
      </c>
      <c r="J4" s="37" t="s">
        <v>37</v>
      </c>
      <c r="K4" s="5" t="s">
        <v>38</v>
      </c>
      <c r="L4" s="37" t="s">
        <v>39</v>
      </c>
      <c r="M4" s="37" t="s">
        <v>40</v>
      </c>
      <c r="N4" s="37" t="s">
        <v>38</v>
      </c>
      <c r="O4" s="37" t="s">
        <v>39</v>
      </c>
      <c r="P4" s="5" t="s">
        <v>37</v>
      </c>
      <c r="Q4" s="44" t="s">
        <v>41</v>
      </c>
      <c r="R4" s="37" t="s">
        <v>38</v>
      </c>
      <c r="S4" s="40" t="s">
        <v>35</v>
      </c>
      <c r="T4" s="27"/>
    </row>
    <row r="5" spans="2:19" ht="16.5" customHeight="1">
      <c r="B5" s="11" t="s">
        <v>43</v>
      </c>
      <c r="C5" s="12">
        <v>1</v>
      </c>
      <c r="D5" s="8">
        <v>40546473</v>
      </c>
      <c r="E5" s="8">
        <v>20840667</v>
      </c>
      <c r="F5" s="41">
        <v>48437426</v>
      </c>
      <c r="G5" s="13">
        <f aca="true" t="shared" si="0" ref="G5:G29">IF(OR(D5=0,E5=0),"　　－　　",ROUND(D5/E5*100,1))</f>
        <v>194.6</v>
      </c>
      <c r="H5" s="9">
        <f aca="true" t="shared" si="1" ref="H5:H36">SUM(D5/F5)</f>
        <v>0.8370897536958302</v>
      </c>
      <c r="I5" s="8">
        <v>1905472</v>
      </c>
      <c r="J5" s="8">
        <v>1569582</v>
      </c>
      <c r="K5" s="13">
        <f aca="true" t="shared" si="2" ref="K5:K29">IF(OR(I5=0,J5=0),"　　－　　",ROUND(I5/J5*100,1))</f>
        <v>121.4</v>
      </c>
      <c r="L5" s="8">
        <v>91921594</v>
      </c>
      <c r="M5" s="8">
        <v>91203337</v>
      </c>
      <c r="N5" s="13">
        <f aca="true" t="shared" si="3" ref="N5:N29">IF(OR(L5=0,M5=0),"　　－　　",ROUND(L5/M5*100,1))</f>
        <v>100.8</v>
      </c>
      <c r="O5" s="12">
        <f aca="true" t="shared" si="4" ref="O5:O29">+D5+I5+L5</f>
        <v>134373539</v>
      </c>
      <c r="P5" s="12">
        <f aca="true" t="shared" si="5" ref="P5:P29">+E5+J5+M5</f>
        <v>113613586</v>
      </c>
      <c r="Q5" s="41">
        <v>145191019</v>
      </c>
      <c r="R5" s="14">
        <f aca="true" t="shared" si="6" ref="R5:R29">IF(OR(O5=0,P5=0),"　　－　　",ROUND(O5/P5*100,1))</f>
        <v>118.3</v>
      </c>
      <c r="S5" s="28">
        <f aca="true" t="shared" si="7" ref="S5:S36">SUM(O5/Q5)</f>
        <v>0.9254948406967238</v>
      </c>
    </row>
    <row r="6" spans="2:19" ht="16.5" customHeight="1">
      <c r="B6" s="11" t="s">
        <v>44</v>
      </c>
      <c r="C6" s="12">
        <v>2</v>
      </c>
      <c r="D6" s="8">
        <v>24960395</v>
      </c>
      <c r="E6" s="8">
        <v>14611745</v>
      </c>
      <c r="F6" s="41">
        <v>24750685</v>
      </c>
      <c r="G6" s="13">
        <f t="shared" si="0"/>
        <v>170.8</v>
      </c>
      <c r="H6" s="9">
        <f t="shared" si="1"/>
        <v>1.0084728968107348</v>
      </c>
      <c r="I6" s="8">
        <v>327514</v>
      </c>
      <c r="J6" s="8">
        <v>350460</v>
      </c>
      <c r="K6" s="13">
        <f t="shared" si="2"/>
        <v>93.5</v>
      </c>
      <c r="L6" s="8">
        <v>46571148</v>
      </c>
      <c r="M6" s="8">
        <v>41474607</v>
      </c>
      <c r="N6" s="13">
        <f t="shared" si="3"/>
        <v>112.3</v>
      </c>
      <c r="O6" s="12">
        <f t="shared" si="4"/>
        <v>71859057</v>
      </c>
      <c r="P6" s="12">
        <f t="shared" si="5"/>
        <v>56436812</v>
      </c>
      <c r="Q6" s="41">
        <v>74441625</v>
      </c>
      <c r="R6" s="14">
        <f t="shared" si="6"/>
        <v>127.3</v>
      </c>
      <c r="S6" s="28">
        <f t="shared" si="7"/>
        <v>0.9653074741450096</v>
      </c>
    </row>
    <row r="7" spans="2:19" ht="16.5" customHeight="1">
      <c r="B7" s="11" t="s">
        <v>45</v>
      </c>
      <c r="C7" s="12">
        <v>3</v>
      </c>
      <c r="D7" s="8">
        <v>14325234</v>
      </c>
      <c r="E7" s="8">
        <v>7371944</v>
      </c>
      <c r="F7" s="41">
        <v>13771795</v>
      </c>
      <c r="G7" s="13">
        <f t="shared" si="0"/>
        <v>194.3</v>
      </c>
      <c r="H7" s="9">
        <f t="shared" si="1"/>
        <v>1.0401864099777842</v>
      </c>
      <c r="I7" s="8">
        <v>476878</v>
      </c>
      <c r="J7" s="8">
        <v>459823</v>
      </c>
      <c r="K7" s="13">
        <f t="shared" si="2"/>
        <v>103.7</v>
      </c>
      <c r="L7" s="8">
        <v>32181384</v>
      </c>
      <c r="M7" s="8">
        <v>35333636</v>
      </c>
      <c r="N7" s="13">
        <f t="shared" si="3"/>
        <v>91.1</v>
      </c>
      <c r="O7" s="12">
        <f t="shared" si="4"/>
        <v>46983496</v>
      </c>
      <c r="P7" s="12">
        <f t="shared" si="5"/>
        <v>43165403</v>
      </c>
      <c r="Q7" s="42">
        <v>44839775</v>
      </c>
      <c r="R7" s="14">
        <f t="shared" si="6"/>
        <v>108.8</v>
      </c>
      <c r="S7" s="28">
        <f t="shared" si="7"/>
        <v>1.0478084691548966</v>
      </c>
    </row>
    <row r="8" spans="2:19" ht="16.5" customHeight="1">
      <c r="B8" s="11" t="s">
        <v>46</v>
      </c>
      <c r="C8" s="12">
        <v>4</v>
      </c>
      <c r="D8" s="8">
        <v>15983277</v>
      </c>
      <c r="E8" s="8">
        <v>5933686</v>
      </c>
      <c r="F8" s="41">
        <v>16975792</v>
      </c>
      <c r="G8" s="13">
        <f t="shared" si="0"/>
        <v>269.4</v>
      </c>
      <c r="H8" s="9">
        <f t="shared" si="1"/>
        <v>0.9415335084218751</v>
      </c>
      <c r="I8" s="8">
        <v>7364</v>
      </c>
      <c r="J8" s="8">
        <v>5189</v>
      </c>
      <c r="K8" s="13">
        <f t="shared" si="2"/>
        <v>141.9</v>
      </c>
      <c r="L8" s="8">
        <v>6427478</v>
      </c>
      <c r="M8" s="8">
        <v>5039343</v>
      </c>
      <c r="N8" s="13">
        <f t="shared" si="3"/>
        <v>127.5</v>
      </c>
      <c r="O8" s="12">
        <f t="shared" si="4"/>
        <v>22418119</v>
      </c>
      <c r="P8" s="12">
        <f t="shared" si="5"/>
        <v>10978218</v>
      </c>
      <c r="Q8" s="42">
        <v>28567337</v>
      </c>
      <c r="R8" s="14">
        <f t="shared" si="6"/>
        <v>204.2</v>
      </c>
      <c r="S8" s="28">
        <f t="shared" si="7"/>
        <v>0.7847465446289236</v>
      </c>
    </row>
    <row r="9" spans="2:19" ht="16.5" customHeight="1">
      <c r="B9" s="11" t="s">
        <v>47</v>
      </c>
      <c r="C9" s="12">
        <v>6</v>
      </c>
      <c r="D9" s="8">
        <v>4227760</v>
      </c>
      <c r="E9" s="8">
        <v>2543910</v>
      </c>
      <c r="F9" s="41">
        <v>4349758</v>
      </c>
      <c r="G9" s="13">
        <f>IF(OR(D9=0,E9=0),"　　－　　",ROUND(D9/E9*100,1))</f>
        <v>166.2</v>
      </c>
      <c r="H9" s="9">
        <f t="shared" si="1"/>
        <v>0.9719529224384437</v>
      </c>
      <c r="I9" s="8">
        <v>2005</v>
      </c>
      <c r="J9" s="8">
        <v>2511</v>
      </c>
      <c r="K9" s="13">
        <f>IF(OR(I9=0,J9=0),"　　－　　",ROUND(I9/J9*100,1))</f>
        <v>79.8</v>
      </c>
      <c r="L9" s="8">
        <v>14021337</v>
      </c>
      <c r="M9" s="8">
        <v>14527545</v>
      </c>
      <c r="N9" s="13">
        <f>IF(OR(L9=0,M9=0),"　　－　　",ROUND(L9/M9*100,1))</f>
        <v>96.5</v>
      </c>
      <c r="O9" s="12">
        <f t="shared" si="4"/>
        <v>18251102</v>
      </c>
      <c r="P9" s="12">
        <f t="shared" si="5"/>
        <v>17073966</v>
      </c>
      <c r="Q9" s="42">
        <v>18769474</v>
      </c>
      <c r="R9" s="14">
        <f>IF(OR(O9=0,P9=0),"　　－　　",ROUND(O9/P9*100,1))</f>
        <v>106.9</v>
      </c>
      <c r="S9" s="28">
        <f t="shared" si="7"/>
        <v>0.9723821775719448</v>
      </c>
    </row>
    <row r="10" spans="2:19" ht="16.5" customHeight="1">
      <c r="B10" s="11" t="s">
        <v>48</v>
      </c>
      <c r="C10" s="12">
        <v>5</v>
      </c>
      <c r="D10" s="8">
        <v>5915781</v>
      </c>
      <c r="E10" s="8">
        <v>3927094</v>
      </c>
      <c r="F10" s="41">
        <v>7725724</v>
      </c>
      <c r="G10" s="13">
        <f t="shared" si="0"/>
        <v>150.6</v>
      </c>
      <c r="H10" s="9">
        <f t="shared" si="1"/>
        <v>0.7657251281562738</v>
      </c>
      <c r="I10" s="8">
        <v>654566</v>
      </c>
      <c r="J10" s="8">
        <v>105806</v>
      </c>
      <c r="K10" s="13">
        <f t="shared" si="2"/>
        <v>618.6</v>
      </c>
      <c r="L10" s="8">
        <v>15869753</v>
      </c>
      <c r="M10" s="8">
        <v>17919509</v>
      </c>
      <c r="N10" s="13">
        <f t="shared" si="3"/>
        <v>88.6</v>
      </c>
      <c r="O10" s="12">
        <f t="shared" si="4"/>
        <v>22440100</v>
      </c>
      <c r="P10" s="12">
        <f t="shared" si="5"/>
        <v>21952409</v>
      </c>
      <c r="Q10" s="42">
        <v>26364278</v>
      </c>
      <c r="R10" s="14">
        <f t="shared" si="6"/>
        <v>102.2</v>
      </c>
      <c r="S10" s="28">
        <f t="shared" si="7"/>
        <v>0.8511554915328992</v>
      </c>
    </row>
    <row r="11" spans="2:19" ht="16.5" customHeight="1">
      <c r="B11" s="11" t="s">
        <v>49</v>
      </c>
      <c r="C11" s="12">
        <v>7</v>
      </c>
      <c r="D11" s="8">
        <v>15419907</v>
      </c>
      <c r="E11" s="8">
        <v>9492596</v>
      </c>
      <c r="F11" s="41">
        <v>13142060</v>
      </c>
      <c r="G11" s="13">
        <f t="shared" si="0"/>
        <v>162.4</v>
      </c>
      <c r="H11" s="9">
        <f t="shared" si="1"/>
        <v>1.1733249581876815</v>
      </c>
      <c r="I11" s="8">
        <v>0</v>
      </c>
      <c r="J11" s="8">
        <v>0</v>
      </c>
      <c r="K11" s="13" t="str">
        <f>IF(OR(I11=0,J11=0),"　　－　　",ROUND(I11/J11*100,1))</f>
        <v>　　－　　</v>
      </c>
      <c r="L11" s="8">
        <v>477228</v>
      </c>
      <c r="M11" s="8">
        <v>365441</v>
      </c>
      <c r="N11" s="13">
        <f t="shared" si="3"/>
        <v>130.6</v>
      </c>
      <c r="O11" s="12">
        <f t="shared" si="4"/>
        <v>15897135</v>
      </c>
      <c r="P11" s="12">
        <f t="shared" si="5"/>
        <v>9858037</v>
      </c>
      <c r="Q11" s="42">
        <v>13432693</v>
      </c>
      <c r="R11" s="14">
        <f t="shared" si="6"/>
        <v>161.3</v>
      </c>
      <c r="S11" s="28">
        <f t="shared" si="7"/>
        <v>1.1834659662064784</v>
      </c>
    </row>
    <row r="12" spans="2:19" ht="16.5" customHeight="1">
      <c r="B12" s="11" t="s">
        <v>50</v>
      </c>
      <c r="C12" s="12">
        <v>8</v>
      </c>
      <c r="D12" s="8">
        <v>7195904</v>
      </c>
      <c r="E12" s="8">
        <v>4503223</v>
      </c>
      <c r="F12" s="41">
        <v>7699638</v>
      </c>
      <c r="G12" s="13">
        <f t="shared" si="0"/>
        <v>159.8</v>
      </c>
      <c r="H12" s="9">
        <f t="shared" si="1"/>
        <v>0.9345769242657902</v>
      </c>
      <c r="I12" s="8">
        <v>73693</v>
      </c>
      <c r="J12" s="8">
        <v>33871</v>
      </c>
      <c r="K12" s="13">
        <f t="shared" si="2"/>
        <v>217.6</v>
      </c>
      <c r="L12" s="8">
        <v>4906903</v>
      </c>
      <c r="M12" s="8">
        <v>5133768</v>
      </c>
      <c r="N12" s="13">
        <f t="shared" si="3"/>
        <v>95.6</v>
      </c>
      <c r="O12" s="12">
        <f t="shared" si="4"/>
        <v>12176500</v>
      </c>
      <c r="P12" s="12">
        <f t="shared" si="5"/>
        <v>9670862</v>
      </c>
      <c r="Q12" s="42">
        <v>13008179</v>
      </c>
      <c r="R12" s="14">
        <f t="shared" si="6"/>
        <v>125.9</v>
      </c>
      <c r="S12" s="28">
        <f t="shared" si="7"/>
        <v>0.9360649173108704</v>
      </c>
    </row>
    <row r="13" spans="2:19" ht="16.5" customHeight="1">
      <c r="B13" s="11" t="s">
        <v>51</v>
      </c>
      <c r="C13" s="12">
        <v>10</v>
      </c>
      <c r="D13" s="8">
        <v>3430674</v>
      </c>
      <c r="E13" s="8">
        <v>1533860</v>
      </c>
      <c r="F13" s="41">
        <v>2842953</v>
      </c>
      <c r="G13" s="13">
        <f t="shared" si="0"/>
        <v>223.7</v>
      </c>
      <c r="H13" s="9">
        <f t="shared" si="1"/>
        <v>1.2067290595377411</v>
      </c>
      <c r="I13" s="8">
        <v>14663</v>
      </c>
      <c r="J13" s="8">
        <v>8841</v>
      </c>
      <c r="K13" s="13">
        <f>IF(OR(I13=0,J13=0),"　　－　　",ROUND(I13/J13*100,1))</f>
        <v>165.9</v>
      </c>
      <c r="L13" s="8">
        <v>10181972</v>
      </c>
      <c r="M13" s="8">
        <v>10911839</v>
      </c>
      <c r="N13" s="13">
        <f t="shared" si="3"/>
        <v>93.3</v>
      </c>
      <c r="O13" s="12">
        <f t="shared" si="4"/>
        <v>13627309</v>
      </c>
      <c r="P13" s="12">
        <f t="shared" si="5"/>
        <v>12454540</v>
      </c>
      <c r="Q13" s="42">
        <v>14147216</v>
      </c>
      <c r="R13" s="14">
        <f t="shared" si="6"/>
        <v>109.4</v>
      </c>
      <c r="S13" s="28">
        <f t="shared" si="7"/>
        <v>0.9632502253446897</v>
      </c>
    </row>
    <row r="14" spans="2:19" ht="16.5" customHeight="1">
      <c r="B14" s="11" t="s">
        <v>52</v>
      </c>
      <c r="C14" s="12">
        <v>12</v>
      </c>
      <c r="D14" s="8">
        <v>2294817</v>
      </c>
      <c r="E14" s="8">
        <v>1487568</v>
      </c>
      <c r="F14" s="41">
        <v>2539912</v>
      </c>
      <c r="G14" s="13">
        <f t="shared" si="0"/>
        <v>154.3</v>
      </c>
      <c r="H14" s="9">
        <f t="shared" si="1"/>
        <v>0.9035025622934968</v>
      </c>
      <c r="I14" s="8">
        <v>42184</v>
      </c>
      <c r="J14" s="8">
        <v>31245</v>
      </c>
      <c r="K14" s="13">
        <f>IF(OR(I14=0,J14=0),"　　－　　",ROUND(I14/J14*100,1))</f>
        <v>135</v>
      </c>
      <c r="L14" s="8">
        <v>10327288</v>
      </c>
      <c r="M14" s="8">
        <v>10369831</v>
      </c>
      <c r="N14" s="13">
        <f t="shared" si="3"/>
        <v>99.6</v>
      </c>
      <c r="O14" s="12">
        <f t="shared" si="4"/>
        <v>12664289</v>
      </c>
      <c r="P14" s="12">
        <f t="shared" si="5"/>
        <v>11888644</v>
      </c>
      <c r="Q14" s="42">
        <v>13232081</v>
      </c>
      <c r="R14" s="14">
        <f t="shared" si="6"/>
        <v>106.5</v>
      </c>
      <c r="S14" s="28">
        <f t="shared" si="7"/>
        <v>0.9570897427245193</v>
      </c>
    </row>
    <row r="15" spans="2:19" ht="16.5" customHeight="1">
      <c r="B15" s="11" t="s">
        <v>53</v>
      </c>
      <c r="C15" s="12">
        <v>9</v>
      </c>
      <c r="D15" s="8">
        <v>10513619</v>
      </c>
      <c r="E15" s="8">
        <v>5254068</v>
      </c>
      <c r="F15" s="41">
        <v>11486165</v>
      </c>
      <c r="G15" s="13">
        <f t="shared" si="0"/>
        <v>200.1</v>
      </c>
      <c r="H15" s="9">
        <f t="shared" si="1"/>
        <v>0.9153289196176444</v>
      </c>
      <c r="I15" s="8">
        <v>0</v>
      </c>
      <c r="J15" s="8">
        <v>0</v>
      </c>
      <c r="K15" s="13" t="str">
        <f>IF(OR(I15=0,J15=0),"　  －  　",ROUND(I15/J15*100,1))</f>
        <v>　  －  　</v>
      </c>
      <c r="L15" s="8">
        <v>0</v>
      </c>
      <c r="M15" s="8">
        <v>0</v>
      </c>
      <c r="N15" s="13" t="str">
        <f t="shared" si="3"/>
        <v>　　－　　</v>
      </c>
      <c r="O15" s="12">
        <f t="shared" si="4"/>
        <v>10513619</v>
      </c>
      <c r="P15" s="12">
        <f t="shared" si="5"/>
        <v>5254068</v>
      </c>
      <c r="Q15" s="42">
        <v>11486165</v>
      </c>
      <c r="R15" s="14">
        <f t="shared" si="6"/>
        <v>200.1</v>
      </c>
      <c r="S15" s="28">
        <f t="shared" si="7"/>
        <v>0.9153289196176444</v>
      </c>
    </row>
    <row r="16" spans="2:19" ht="16.5" customHeight="1">
      <c r="B16" s="11" t="s">
        <v>54</v>
      </c>
      <c r="C16" s="12">
        <v>14</v>
      </c>
      <c r="D16" s="8">
        <v>1098932</v>
      </c>
      <c r="E16" s="8">
        <v>564791</v>
      </c>
      <c r="F16" s="41">
        <v>1076569</v>
      </c>
      <c r="G16" s="13">
        <f t="shared" si="0"/>
        <v>194.6</v>
      </c>
      <c r="H16" s="9">
        <f t="shared" si="1"/>
        <v>1.0207724725493674</v>
      </c>
      <c r="I16" s="8">
        <v>17049</v>
      </c>
      <c r="J16" s="8">
        <v>6241</v>
      </c>
      <c r="K16" s="13">
        <f>IF(OR(I16=0,J16=0),"　　－　　",ROUND(I16/J16*100,1))</f>
        <v>273.2</v>
      </c>
      <c r="L16" s="8">
        <v>8421754</v>
      </c>
      <c r="M16" s="8">
        <v>7665599</v>
      </c>
      <c r="N16" s="13">
        <f t="shared" si="3"/>
        <v>109.9</v>
      </c>
      <c r="O16" s="12">
        <f t="shared" si="4"/>
        <v>9537735</v>
      </c>
      <c r="P16" s="12">
        <f t="shared" si="5"/>
        <v>8236631</v>
      </c>
      <c r="Q16" s="42">
        <v>8809437</v>
      </c>
      <c r="R16" s="14">
        <f t="shared" si="6"/>
        <v>115.8</v>
      </c>
      <c r="S16" s="28">
        <f t="shared" si="7"/>
        <v>1.0826724795239469</v>
      </c>
    </row>
    <row r="17" spans="2:19" ht="16.5" customHeight="1">
      <c r="B17" s="11" t="s">
        <v>55</v>
      </c>
      <c r="C17" s="12">
        <v>13</v>
      </c>
      <c r="D17" s="8">
        <v>2774822</v>
      </c>
      <c r="E17" s="8">
        <v>1828946</v>
      </c>
      <c r="F17" s="41">
        <v>3013382</v>
      </c>
      <c r="G17" s="13">
        <f t="shared" si="0"/>
        <v>151.7</v>
      </c>
      <c r="H17" s="9">
        <f t="shared" si="1"/>
        <v>0.9208331369869469</v>
      </c>
      <c r="I17" s="8">
        <v>136315</v>
      </c>
      <c r="J17" s="8">
        <v>98203</v>
      </c>
      <c r="K17" s="13">
        <f t="shared" si="2"/>
        <v>138.8</v>
      </c>
      <c r="L17" s="8">
        <v>4421626</v>
      </c>
      <c r="M17" s="8">
        <v>4395055</v>
      </c>
      <c r="N17" s="13">
        <f t="shared" si="3"/>
        <v>100.6</v>
      </c>
      <c r="O17" s="12">
        <f t="shared" si="4"/>
        <v>7332763</v>
      </c>
      <c r="P17" s="12">
        <f t="shared" si="5"/>
        <v>6322204</v>
      </c>
      <c r="Q17" s="42">
        <v>7394764</v>
      </c>
      <c r="R17" s="14">
        <f t="shared" si="6"/>
        <v>116</v>
      </c>
      <c r="S17" s="28">
        <f t="shared" si="7"/>
        <v>0.9916155539243714</v>
      </c>
    </row>
    <row r="18" spans="2:19" ht="16.5" customHeight="1">
      <c r="B18" s="11" t="s">
        <v>56</v>
      </c>
      <c r="C18" s="12">
        <v>15</v>
      </c>
      <c r="D18" s="8">
        <v>2081887</v>
      </c>
      <c r="E18" s="8">
        <v>1029215</v>
      </c>
      <c r="F18" s="41">
        <v>1592968</v>
      </c>
      <c r="G18" s="13">
        <f t="shared" si="0"/>
        <v>202.3</v>
      </c>
      <c r="H18" s="9">
        <f t="shared" si="1"/>
        <v>1.3069233029163172</v>
      </c>
      <c r="I18" s="8">
        <v>0</v>
      </c>
      <c r="J18" s="8">
        <v>0</v>
      </c>
      <c r="K18" s="13" t="str">
        <f t="shared" si="2"/>
        <v>　　－　　</v>
      </c>
      <c r="L18" s="8">
        <v>6741445</v>
      </c>
      <c r="M18" s="8">
        <v>5817629</v>
      </c>
      <c r="N18" s="13">
        <f t="shared" si="3"/>
        <v>115.9</v>
      </c>
      <c r="O18" s="12">
        <f t="shared" si="4"/>
        <v>8823332</v>
      </c>
      <c r="P18" s="12">
        <f t="shared" si="5"/>
        <v>6846844</v>
      </c>
      <c r="Q18" s="42">
        <v>7042171</v>
      </c>
      <c r="R18" s="14">
        <f t="shared" si="6"/>
        <v>128.9</v>
      </c>
      <c r="S18" s="28">
        <f t="shared" si="7"/>
        <v>1.2529278258082628</v>
      </c>
    </row>
    <row r="19" spans="2:19" ht="16.5" customHeight="1">
      <c r="B19" s="11" t="s">
        <v>57</v>
      </c>
      <c r="C19" s="12">
        <v>18</v>
      </c>
      <c r="D19" s="8">
        <v>377819</v>
      </c>
      <c r="E19" s="8">
        <v>214618</v>
      </c>
      <c r="F19" s="41">
        <v>472957</v>
      </c>
      <c r="G19" s="13">
        <f t="shared" si="0"/>
        <v>176</v>
      </c>
      <c r="H19" s="9">
        <f t="shared" si="1"/>
        <v>0.7988442923986747</v>
      </c>
      <c r="I19" s="8">
        <v>0</v>
      </c>
      <c r="J19" s="8">
        <v>0</v>
      </c>
      <c r="K19" s="13" t="str">
        <f t="shared" si="2"/>
        <v>　　－　　</v>
      </c>
      <c r="L19" s="8">
        <v>7032444</v>
      </c>
      <c r="M19" s="8">
        <v>6807507</v>
      </c>
      <c r="N19" s="13">
        <f t="shared" si="3"/>
        <v>103.3</v>
      </c>
      <c r="O19" s="12">
        <f t="shared" si="4"/>
        <v>7410263</v>
      </c>
      <c r="P19" s="12">
        <f t="shared" si="5"/>
        <v>7022125</v>
      </c>
      <c r="Q19" s="42">
        <v>6649724</v>
      </c>
      <c r="R19" s="14">
        <f t="shared" si="6"/>
        <v>105.5</v>
      </c>
      <c r="S19" s="28">
        <f t="shared" si="7"/>
        <v>1.1143715137650825</v>
      </c>
    </row>
    <row r="20" spans="2:19" ht="16.5" customHeight="1">
      <c r="B20" s="15" t="s">
        <v>58</v>
      </c>
      <c r="C20" s="12">
        <v>19</v>
      </c>
      <c r="D20" s="8">
        <v>100519</v>
      </c>
      <c r="E20" s="8">
        <v>32498</v>
      </c>
      <c r="F20" s="41">
        <v>99894</v>
      </c>
      <c r="G20" s="13">
        <f t="shared" si="0"/>
        <v>309.3</v>
      </c>
      <c r="H20" s="9">
        <f t="shared" si="1"/>
        <v>1.0062566320299517</v>
      </c>
      <c r="I20" s="8">
        <v>52194</v>
      </c>
      <c r="J20" s="8">
        <v>30013</v>
      </c>
      <c r="K20" s="13">
        <f t="shared" si="2"/>
        <v>173.9</v>
      </c>
      <c r="L20" s="8">
        <v>5132953</v>
      </c>
      <c r="M20" s="8">
        <v>5158915</v>
      </c>
      <c r="N20" s="13">
        <f t="shared" si="3"/>
        <v>99.5</v>
      </c>
      <c r="O20" s="12">
        <f t="shared" si="4"/>
        <v>5285666</v>
      </c>
      <c r="P20" s="12">
        <f t="shared" si="5"/>
        <v>5221426</v>
      </c>
      <c r="Q20" s="42">
        <v>4486543</v>
      </c>
      <c r="R20" s="14">
        <f t="shared" si="6"/>
        <v>101.2</v>
      </c>
      <c r="S20" s="28">
        <f t="shared" si="7"/>
        <v>1.1781155334965028</v>
      </c>
    </row>
    <row r="21" spans="2:19" ht="16.5" customHeight="1">
      <c r="B21" s="11" t="s">
        <v>59</v>
      </c>
      <c r="C21" s="12">
        <v>20</v>
      </c>
      <c r="D21" s="8">
        <v>2077880</v>
      </c>
      <c r="E21" s="8">
        <v>1135730</v>
      </c>
      <c r="F21" s="41">
        <v>1976636</v>
      </c>
      <c r="G21" s="13">
        <f t="shared" si="0"/>
        <v>183</v>
      </c>
      <c r="H21" s="9">
        <f t="shared" si="1"/>
        <v>1.0512203562011417</v>
      </c>
      <c r="I21" s="8">
        <v>11863</v>
      </c>
      <c r="J21" s="8">
        <v>2639</v>
      </c>
      <c r="K21" s="13">
        <f t="shared" si="2"/>
        <v>449.5</v>
      </c>
      <c r="L21" s="8">
        <v>2833270</v>
      </c>
      <c r="M21" s="8">
        <v>3011158</v>
      </c>
      <c r="N21" s="13">
        <f t="shared" si="3"/>
        <v>94.1</v>
      </c>
      <c r="O21" s="12">
        <f t="shared" si="4"/>
        <v>4923013</v>
      </c>
      <c r="P21" s="12">
        <f t="shared" si="5"/>
        <v>4149527</v>
      </c>
      <c r="Q21" s="42">
        <v>4801275</v>
      </c>
      <c r="R21" s="14">
        <f t="shared" si="6"/>
        <v>118.6</v>
      </c>
      <c r="S21" s="28">
        <f t="shared" si="7"/>
        <v>1.0253553483189362</v>
      </c>
    </row>
    <row r="22" spans="2:19" ht="16.5" customHeight="1">
      <c r="B22" s="11" t="s">
        <v>60</v>
      </c>
      <c r="C22" s="12">
        <v>17</v>
      </c>
      <c r="D22" s="8">
        <v>4883090</v>
      </c>
      <c r="E22" s="8">
        <v>3386865</v>
      </c>
      <c r="F22" s="41">
        <v>6076831</v>
      </c>
      <c r="G22" s="13">
        <f t="shared" si="0"/>
        <v>144.2</v>
      </c>
      <c r="H22" s="9">
        <f t="shared" si="1"/>
        <v>0.8035586311352084</v>
      </c>
      <c r="I22" s="8">
        <v>0</v>
      </c>
      <c r="J22" s="8">
        <v>0</v>
      </c>
      <c r="K22" s="13" t="str">
        <f t="shared" si="2"/>
        <v>　　－　　</v>
      </c>
      <c r="L22" s="8">
        <v>0</v>
      </c>
      <c r="M22" s="8">
        <v>0</v>
      </c>
      <c r="N22" s="13" t="str">
        <f t="shared" si="3"/>
        <v>　　－　　</v>
      </c>
      <c r="O22" s="12">
        <f t="shared" si="4"/>
        <v>4883090</v>
      </c>
      <c r="P22" s="12">
        <f t="shared" si="5"/>
        <v>3386865</v>
      </c>
      <c r="Q22" s="42">
        <v>6076831</v>
      </c>
      <c r="R22" s="14">
        <f t="shared" si="6"/>
        <v>144.2</v>
      </c>
      <c r="S22" s="28">
        <f t="shared" si="7"/>
        <v>0.8035586311352084</v>
      </c>
    </row>
    <row r="23" spans="2:19" ht="16.5" customHeight="1">
      <c r="B23" s="11" t="s">
        <v>61</v>
      </c>
      <c r="C23" s="12">
        <v>16</v>
      </c>
      <c r="D23" s="8">
        <v>5870493</v>
      </c>
      <c r="E23" s="8">
        <v>3410873</v>
      </c>
      <c r="F23" s="41">
        <v>6145708</v>
      </c>
      <c r="G23" s="13">
        <f t="shared" si="0"/>
        <v>172.1</v>
      </c>
      <c r="H23" s="9">
        <f t="shared" si="1"/>
        <v>0.9552183409950489</v>
      </c>
      <c r="I23" s="8">
        <v>0</v>
      </c>
      <c r="J23" s="8">
        <v>0</v>
      </c>
      <c r="K23" s="13" t="str">
        <f t="shared" si="2"/>
        <v>　　－　　</v>
      </c>
      <c r="L23" s="8">
        <v>0</v>
      </c>
      <c r="M23" s="8">
        <v>0</v>
      </c>
      <c r="N23" s="16" t="str">
        <f t="shared" si="3"/>
        <v>　　－　　</v>
      </c>
      <c r="O23" s="12">
        <f t="shared" si="4"/>
        <v>5870493</v>
      </c>
      <c r="P23" s="12">
        <f t="shared" si="5"/>
        <v>3410873</v>
      </c>
      <c r="Q23" s="42">
        <v>6145708</v>
      </c>
      <c r="R23" s="14">
        <f t="shared" si="6"/>
        <v>172.1</v>
      </c>
      <c r="S23" s="28">
        <f t="shared" si="7"/>
        <v>0.9552183409950489</v>
      </c>
    </row>
    <row r="24" spans="2:19" ht="16.5" customHeight="1">
      <c r="B24" s="11" t="s">
        <v>62</v>
      </c>
      <c r="C24" s="12">
        <v>22</v>
      </c>
      <c r="D24" s="8">
        <v>1191385</v>
      </c>
      <c r="E24" s="8">
        <v>560343</v>
      </c>
      <c r="F24" s="41">
        <v>1301228</v>
      </c>
      <c r="G24" s="13">
        <f t="shared" si="0"/>
        <v>212.6</v>
      </c>
      <c r="H24" s="9">
        <f t="shared" si="1"/>
        <v>0.9155851242057502</v>
      </c>
      <c r="I24" s="8">
        <v>14600</v>
      </c>
      <c r="J24" s="8">
        <v>11045</v>
      </c>
      <c r="K24" s="13">
        <f t="shared" si="2"/>
        <v>132.2</v>
      </c>
      <c r="L24" s="8">
        <v>4503442</v>
      </c>
      <c r="M24" s="8">
        <v>4606101</v>
      </c>
      <c r="N24" s="13">
        <f t="shared" si="3"/>
        <v>97.8</v>
      </c>
      <c r="O24" s="12">
        <f t="shared" si="4"/>
        <v>5709427</v>
      </c>
      <c r="P24" s="12">
        <f t="shared" si="5"/>
        <v>5177489</v>
      </c>
      <c r="Q24" s="42">
        <v>6006685</v>
      </c>
      <c r="R24" s="14">
        <f t="shared" si="6"/>
        <v>110.3</v>
      </c>
      <c r="S24" s="28">
        <f t="shared" si="7"/>
        <v>0.9505121377265496</v>
      </c>
    </row>
    <row r="25" spans="2:19" ht="16.5" customHeight="1">
      <c r="B25" s="11" t="s">
        <v>63</v>
      </c>
      <c r="C25" s="4">
        <v>21</v>
      </c>
      <c r="D25" s="8">
        <v>1222287</v>
      </c>
      <c r="E25" s="8">
        <v>703677</v>
      </c>
      <c r="F25" s="41">
        <v>1122293</v>
      </c>
      <c r="G25" s="13">
        <f t="shared" si="0"/>
        <v>173.7</v>
      </c>
      <c r="H25" s="9">
        <f t="shared" si="1"/>
        <v>1.089097945010795</v>
      </c>
      <c r="I25" s="8">
        <v>6086</v>
      </c>
      <c r="J25" s="8">
        <v>6500</v>
      </c>
      <c r="K25" s="13">
        <f t="shared" si="2"/>
        <v>93.6</v>
      </c>
      <c r="L25" s="8">
        <v>5373280</v>
      </c>
      <c r="M25" s="8">
        <v>5563180</v>
      </c>
      <c r="N25" s="13">
        <f t="shared" si="3"/>
        <v>96.6</v>
      </c>
      <c r="O25" s="12">
        <f t="shared" si="4"/>
        <v>6601653</v>
      </c>
      <c r="P25" s="12">
        <f t="shared" si="5"/>
        <v>6273357</v>
      </c>
      <c r="Q25" s="42">
        <v>7038563</v>
      </c>
      <c r="R25" s="14">
        <f t="shared" si="6"/>
        <v>105.2</v>
      </c>
      <c r="S25" s="28">
        <f t="shared" si="7"/>
        <v>0.9379262500030191</v>
      </c>
    </row>
    <row r="26" spans="2:19" ht="16.5" customHeight="1">
      <c r="B26" s="15" t="s">
        <v>64</v>
      </c>
      <c r="C26" s="4">
        <v>24</v>
      </c>
      <c r="D26" s="8">
        <v>1703206</v>
      </c>
      <c r="E26" s="8">
        <v>936686</v>
      </c>
      <c r="F26" s="41">
        <v>1876154</v>
      </c>
      <c r="G26" s="13">
        <f t="shared" si="0"/>
        <v>181.8</v>
      </c>
      <c r="H26" s="9">
        <f t="shared" si="1"/>
        <v>0.9078178017369576</v>
      </c>
      <c r="I26" s="8">
        <v>31865</v>
      </c>
      <c r="J26" s="8">
        <v>36323</v>
      </c>
      <c r="K26" s="13">
        <f t="shared" si="2"/>
        <v>87.7</v>
      </c>
      <c r="L26" s="8">
        <v>3329211</v>
      </c>
      <c r="M26" s="8">
        <v>3468687</v>
      </c>
      <c r="N26" s="13">
        <f t="shared" si="3"/>
        <v>96</v>
      </c>
      <c r="O26" s="12">
        <f t="shared" si="4"/>
        <v>5064282</v>
      </c>
      <c r="P26" s="12">
        <f t="shared" si="5"/>
        <v>4441696</v>
      </c>
      <c r="Q26" s="41">
        <v>5307489</v>
      </c>
      <c r="R26" s="14">
        <f t="shared" si="6"/>
        <v>114</v>
      </c>
      <c r="S26" s="28">
        <f t="shared" si="7"/>
        <v>0.9541766360702773</v>
      </c>
    </row>
    <row r="27" spans="2:19" ht="16.5" customHeight="1">
      <c r="B27" s="15" t="s">
        <v>65</v>
      </c>
      <c r="C27" s="12">
        <v>27</v>
      </c>
      <c r="D27" s="8">
        <v>1081524</v>
      </c>
      <c r="E27" s="8">
        <v>483899</v>
      </c>
      <c r="F27" s="41">
        <v>639999</v>
      </c>
      <c r="G27" s="13">
        <f t="shared" si="0"/>
        <v>223.5</v>
      </c>
      <c r="H27" s="9">
        <f t="shared" si="1"/>
        <v>1.689883890443579</v>
      </c>
      <c r="I27" s="8">
        <v>0</v>
      </c>
      <c r="J27" s="8">
        <v>0</v>
      </c>
      <c r="K27" s="13" t="str">
        <f t="shared" si="2"/>
        <v>　　－　　</v>
      </c>
      <c r="L27" s="8">
        <v>2519354</v>
      </c>
      <c r="M27" s="8">
        <v>2781359</v>
      </c>
      <c r="N27" s="14">
        <f t="shared" si="3"/>
        <v>90.6</v>
      </c>
      <c r="O27" s="17">
        <f t="shared" si="4"/>
        <v>3600878</v>
      </c>
      <c r="P27" s="12">
        <f t="shared" si="5"/>
        <v>3265258</v>
      </c>
      <c r="Q27" s="41">
        <v>3624001</v>
      </c>
      <c r="R27" s="14">
        <f t="shared" si="6"/>
        <v>110.3</v>
      </c>
      <c r="S27" s="28">
        <f t="shared" si="7"/>
        <v>0.9936194829968314</v>
      </c>
    </row>
    <row r="28" spans="2:19" ht="16.5" customHeight="1">
      <c r="B28" s="15" t="s">
        <v>66</v>
      </c>
      <c r="C28" s="17">
        <v>23</v>
      </c>
      <c r="D28" s="18">
        <v>3550517</v>
      </c>
      <c r="E28" s="18">
        <v>2502041</v>
      </c>
      <c r="F28" s="41">
        <v>4048996</v>
      </c>
      <c r="G28" s="13">
        <f t="shared" si="0"/>
        <v>141.9</v>
      </c>
      <c r="H28" s="9">
        <f t="shared" si="1"/>
        <v>0.8768882458762617</v>
      </c>
      <c r="I28" s="18">
        <v>0</v>
      </c>
      <c r="J28" s="18">
        <v>0</v>
      </c>
      <c r="K28" s="13" t="str">
        <f t="shared" si="2"/>
        <v>　　－　　</v>
      </c>
      <c r="L28" s="18">
        <v>438393</v>
      </c>
      <c r="M28" s="18">
        <v>395189</v>
      </c>
      <c r="N28" s="13">
        <f t="shared" si="3"/>
        <v>110.9</v>
      </c>
      <c r="O28" s="12">
        <f t="shared" si="4"/>
        <v>3988910</v>
      </c>
      <c r="P28" s="12">
        <f t="shared" si="5"/>
        <v>2897230</v>
      </c>
      <c r="Q28" s="41">
        <v>4472569</v>
      </c>
      <c r="R28" s="14">
        <f t="shared" si="6"/>
        <v>137.7</v>
      </c>
      <c r="S28" s="28">
        <f t="shared" si="7"/>
        <v>0.8918610310986818</v>
      </c>
    </row>
    <row r="29" spans="2:19" ht="16.5" customHeight="1" thickBot="1">
      <c r="B29" s="15" t="s">
        <v>67</v>
      </c>
      <c r="C29" s="4">
        <v>28</v>
      </c>
      <c r="D29" s="8">
        <v>97844</v>
      </c>
      <c r="E29" s="8">
        <v>142919</v>
      </c>
      <c r="F29" s="41">
        <v>134230</v>
      </c>
      <c r="G29" s="13">
        <f t="shared" si="0"/>
        <v>68.5</v>
      </c>
      <c r="H29" s="9">
        <f t="shared" si="1"/>
        <v>0.7289279594725471</v>
      </c>
      <c r="I29" s="8">
        <v>16073</v>
      </c>
      <c r="J29" s="8">
        <v>38102</v>
      </c>
      <c r="K29" s="13">
        <f t="shared" si="2"/>
        <v>42.2</v>
      </c>
      <c r="L29" s="8">
        <v>3512533</v>
      </c>
      <c r="M29" s="8">
        <v>3174966</v>
      </c>
      <c r="N29" s="14">
        <f t="shared" si="3"/>
        <v>110.6</v>
      </c>
      <c r="O29" s="17">
        <f t="shared" si="4"/>
        <v>3626450</v>
      </c>
      <c r="P29" s="12">
        <f t="shared" si="5"/>
        <v>3355987</v>
      </c>
      <c r="Q29" s="41">
        <v>3261612</v>
      </c>
      <c r="R29" s="14">
        <f t="shared" si="6"/>
        <v>108.1</v>
      </c>
      <c r="S29" s="28">
        <f t="shared" si="7"/>
        <v>1.1118581854616674</v>
      </c>
    </row>
    <row r="30" spans="2:19" ht="15" customHeight="1" thickBot="1" thickTop="1">
      <c r="B30" s="45" t="s">
        <v>68</v>
      </c>
      <c r="C30" s="47"/>
      <c r="D30" s="47">
        <f>SUM(D5:D29)</f>
        <v>172926046</v>
      </c>
      <c r="E30" s="47">
        <f>SUM(E5:E29)</f>
        <v>94433462</v>
      </c>
      <c r="F30" s="48">
        <f>SUM(F5+F6+F7+F8+F9+F10+F11+F12+F13+F14+F15+F16+F17+F18+F19+F20+F21+F22+F23+F24+F25+F26+F27+F28+F29)</f>
        <v>183299753</v>
      </c>
      <c r="G30" s="49">
        <f>IF(OR(D30=0,E30=0),"　　－　　",ROUND(D30/E30*100,1))</f>
        <v>183.1</v>
      </c>
      <c r="H30" s="50">
        <f t="shared" si="1"/>
        <v>0.9434057775298802</v>
      </c>
      <c r="I30" s="47">
        <f>SUM(I5:I29)</f>
        <v>3790384</v>
      </c>
      <c r="J30" s="47">
        <f>SUM(J5:J29)</f>
        <v>2796394</v>
      </c>
      <c r="K30" s="49">
        <f>IF(OR(I30=0,J30=0),"　　－　　",ROUND(I30/J30*100,1))</f>
        <v>135.5</v>
      </c>
      <c r="L30" s="47">
        <f>SUM(L5:L29)</f>
        <v>287145790</v>
      </c>
      <c r="M30" s="47">
        <f>SUM(M5:M29)</f>
        <v>285124201</v>
      </c>
      <c r="N30" s="51">
        <f>IF(OR(L30=0,M30=0),"　　－　　",ROUND(L30/M30*100,1))</f>
        <v>100.7</v>
      </c>
      <c r="O30" s="47">
        <f>SUM(O5:O29)</f>
        <v>463862220</v>
      </c>
      <c r="P30" s="47">
        <f>SUM(P5:P29)</f>
        <v>382354057</v>
      </c>
      <c r="Q30" s="52">
        <f>SUM(Q5+Q6+Q7+Q8+Q9+Q10+Q11+Q12+Q13+Q14+Q15+Q16+Q17+Q18+Q19+Q20+Q21+Q22+Q23+Q24+Q25+Q26+Q27+Q28+Q29)</f>
        <v>484597214</v>
      </c>
      <c r="R30" s="51">
        <f>IF(OR(O30=0,P30=0),"　　－　　",ROUND(O30/P30*100,1))</f>
        <v>121.3</v>
      </c>
      <c r="S30" s="53">
        <f t="shared" si="7"/>
        <v>0.9572119001080349</v>
      </c>
    </row>
    <row r="31" spans="2:19" ht="16.5" customHeight="1" thickTop="1">
      <c r="B31" s="11" t="s">
        <v>0</v>
      </c>
      <c r="C31" s="12">
        <v>25</v>
      </c>
      <c r="D31" s="19">
        <v>424927</v>
      </c>
      <c r="E31" s="8">
        <v>283537</v>
      </c>
      <c r="F31" s="41">
        <v>546480</v>
      </c>
      <c r="G31" s="20">
        <f aca="true" t="shared" si="8" ref="G31:G45">IF(OR(D31=0,E31=0),"　　－　　",ROUND(D31/E31*100,1))</f>
        <v>149.9</v>
      </c>
      <c r="H31" s="9">
        <f t="shared" si="1"/>
        <v>0.7775709998536086</v>
      </c>
      <c r="I31" s="8">
        <v>0</v>
      </c>
      <c r="J31" s="19">
        <v>0</v>
      </c>
      <c r="K31" s="14" t="str">
        <f aca="true" t="shared" si="9" ref="K31:K45">IF(OR(I31=0,J31=0),"　　－　　",ROUND(I31/J31*100,1))</f>
        <v>　　－　　</v>
      </c>
      <c r="L31" s="19">
        <v>2554508</v>
      </c>
      <c r="M31" s="8">
        <v>3937323</v>
      </c>
      <c r="N31" s="20">
        <f aca="true" t="shared" si="10" ref="N31:N45">IF(OR(L31=0,M31=0),"　　－　　",ROUND(L31/M31*100,1))</f>
        <v>64.9</v>
      </c>
      <c r="O31" s="17">
        <f aca="true" t="shared" si="11" ref="O31:O55">+D31+I31+L31</f>
        <v>2979435</v>
      </c>
      <c r="P31" s="21">
        <f aca="true" t="shared" si="12" ref="P31:P55">+E31+J31+M31</f>
        <v>4220860</v>
      </c>
      <c r="Q31" s="42">
        <v>4657944</v>
      </c>
      <c r="R31" s="14">
        <f aca="true" t="shared" si="13" ref="R31:R45">IF(OR(O31=0,P31=0),"　　－　　",ROUND(O31/P31*100,1))</f>
        <v>70.6</v>
      </c>
      <c r="S31" s="28">
        <f t="shared" si="7"/>
        <v>0.6396459467954102</v>
      </c>
    </row>
    <row r="32" spans="2:19" s="22" customFormat="1" ht="16.5" customHeight="1">
      <c r="B32" s="11" t="s">
        <v>1</v>
      </c>
      <c r="C32" s="22">
        <v>31</v>
      </c>
      <c r="D32" s="19">
        <v>188140</v>
      </c>
      <c r="E32" s="8">
        <v>73845</v>
      </c>
      <c r="F32" s="41">
        <v>209496</v>
      </c>
      <c r="G32" s="20">
        <f t="shared" si="8"/>
        <v>254.8</v>
      </c>
      <c r="H32" s="9">
        <f t="shared" si="1"/>
        <v>0.8980601061595448</v>
      </c>
      <c r="I32" s="8">
        <v>1541</v>
      </c>
      <c r="J32" s="19">
        <v>2342</v>
      </c>
      <c r="K32" s="14">
        <f t="shared" si="9"/>
        <v>65.8</v>
      </c>
      <c r="L32" s="19">
        <v>3181603</v>
      </c>
      <c r="M32" s="8">
        <v>3080084</v>
      </c>
      <c r="N32" s="20">
        <f t="shared" si="10"/>
        <v>103.3</v>
      </c>
      <c r="O32" s="17">
        <f t="shared" si="11"/>
        <v>3371284</v>
      </c>
      <c r="P32" s="21">
        <f t="shared" si="12"/>
        <v>3156271</v>
      </c>
      <c r="Q32" s="42">
        <v>3389647</v>
      </c>
      <c r="R32" s="14">
        <f t="shared" si="13"/>
        <v>106.8</v>
      </c>
      <c r="S32" s="28">
        <f t="shared" si="7"/>
        <v>0.9945826217302274</v>
      </c>
    </row>
    <row r="33" spans="2:19" ht="16.5" customHeight="1">
      <c r="B33" s="15" t="s">
        <v>2</v>
      </c>
      <c r="C33" s="12">
        <v>26</v>
      </c>
      <c r="D33" s="8">
        <v>3235975</v>
      </c>
      <c r="E33" s="8">
        <v>1906143</v>
      </c>
      <c r="F33" s="41">
        <v>4098809</v>
      </c>
      <c r="G33" s="13">
        <f t="shared" si="8"/>
        <v>169.8</v>
      </c>
      <c r="H33" s="9">
        <f t="shared" si="1"/>
        <v>0.7894915327842795</v>
      </c>
      <c r="I33" s="8">
        <v>0</v>
      </c>
      <c r="J33" s="8">
        <v>0</v>
      </c>
      <c r="K33" s="13" t="str">
        <f t="shared" si="9"/>
        <v>　　－　　</v>
      </c>
      <c r="L33" s="8">
        <v>0</v>
      </c>
      <c r="M33" s="8">
        <v>0</v>
      </c>
      <c r="N33" s="14" t="str">
        <f t="shared" si="10"/>
        <v>　　－　　</v>
      </c>
      <c r="O33" s="17">
        <f t="shared" si="11"/>
        <v>3235975</v>
      </c>
      <c r="P33" s="12">
        <f t="shared" si="12"/>
        <v>1906143</v>
      </c>
      <c r="Q33" s="42">
        <v>4098809</v>
      </c>
      <c r="R33" s="14">
        <f t="shared" si="13"/>
        <v>169.8</v>
      </c>
      <c r="S33" s="28">
        <f t="shared" si="7"/>
        <v>0.7894915327842795</v>
      </c>
    </row>
    <row r="34" spans="2:19" ht="16.5" customHeight="1">
      <c r="B34" s="15" t="s">
        <v>3</v>
      </c>
      <c r="C34" s="4">
        <v>30</v>
      </c>
      <c r="D34" s="8">
        <v>564700</v>
      </c>
      <c r="E34" s="8">
        <v>267671</v>
      </c>
      <c r="F34" s="41">
        <v>565867</v>
      </c>
      <c r="G34" s="13">
        <f t="shared" si="8"/>
        <v>211</v>
      </c>
      <c r="H34" s="9">
        <f t="shared" si="1"/>
        <v>0.997937677934921</v>
      </c>
      <c r="I34" s="8">
        <v>98036</v>
      </c>
      <c r="J34" s="8">
        <v>66800</v>
      </c>
      <c r="K34" s="13">
        <f t="shared" si="9"/>
        <v>146.8</v>
      </c>
      <c r="L34" s="8">
        <v>2304681</v>
      </c>
      <c r="M34" s="8">
        <v>2426819</v>
      </c>
      <c r="N34" s="14">
        <f t="shared" si="10"/>
        <v>95</v>
      </c>
      <c r="O34" s="17">
        <f t="shared" si="11"/>
        <v>2967417</v>
      </c>
      <c r="P34" s="12">
        <f t="shared" si="12"/>
        <v>2761290</v>
      </c>
      <c r="Q34" s="42">
        <v>3237428</v>
      </c>
      <c r="R34" s="14">
        <f t="shared" si="13"/>
        <v>107.5</v>
      </c>
      <c r="S34" s="28">
        <f t="shared" si="7"/>
        <v>0.9165970640891473</v>
      </c>
    </row>
    <row r="35" spans="2:19" ht="16.5" customHeight="1">
      <c r="B35" s="15" t="s">
        <v>4</v>
      </c>
      <c r="C35" s="4">
        <v>33</v>
      </c>
      <c r="D35" s="8">
        <v>385236</v>
      </c>
      <c r="E35" s="8">
        <v>389952</v>
      </c>
      <c r="F35" s="41">
        <v>410340</v>
      </c>
      <c r="G35" s="13">
        <f t="shared" si="8"/>
        <v>98.8</v>
      </c>
      <c r="H35" s="9">
        <f t="shared" si="1"/>
        <v>0.9388214651264805</v>
      </c>
      <c r="I35" s="8">
        <v>162</v>
      </c>
      <c r="J35" s="8">
        <v>0</v>
      </c>
      <c r="K35" s="13" t="str">
        <f t="shared" si="9"/>
        <v>　　－　　</v>
      </c>
      <c r="L35" s="8">
        <v>3022369</v>
      </c>
      <c r="M35" s="8">
        <v>3090988</v>
      </c>
      <c r="N35" s="14">
        <f t="shared" si="10"/>
        <v>97.8</v>
      </c>
      <c r="O35" s="17">
        <f t="shared" si="11"/>
        <v>3407767</v>
      </c>
      <c r="P35" s="12">
        <f t="shared" si="12"/>
        <v>3480940</v>
      </c>
      <c r="Q35" s="42">
        <v>3569999</v>
      </c>
      <c r="R35" s="14">
        <f t="shared" si="13"/>
        <v>97.9</v>
      </c>
      <c r="S35" s="28">
        <f t="shared" si="7"/>
        <v>0.9545568500159244</v>
      </c>
    </row>
    <row r="36" spans="2:19" ht="16.5" customHeight="1">
      <c r="B36" s="15" t="s">
        <v>5</v>
      </c>
      <c r="C36" s="4">
        <v>34</v>
      </c>
      <c r="D36" s="8">
        <v>3063405</v>
      </c>
      <c r="E36" s="8">
        <v>1855340</v>
      </c>
      <c r="F36" s="41">
        <v>2867092</v>
      </c>
      <c r="G36" s="13">
        <f t="shared" si="8"/>
        <v>165.1</v>
      </c>
      <c r="H36" s="9">
        <f t="shared" si="1"/>
        <v>1.0684711198664012</v>
      </c>
      <c r="I36" s="8">
        <v>17708</v>
      </c>
      <c r="J36" s="8">
        <v>30961</v>
      </c>
      <c r="K36" s="13">
        <f t="shared" si="9"/>
        <v>57.2</v>
      </c>
      <c r="L36" s="8">
        <v>236897</v>
      </c>
      <c r="M36" s="8">
        <v>299070</v>
      </c>
      <c r="N36" s="14">
        <f t="shared" si="10"/>
        <v>79.2</v>
      </c>
      <c r="O36" s="17">
        <f t="shared" si="11"/>
        <v>3318010</v>
      </c>
      <c r="P36" s="12">
        <f t="shared" si="12"/>
        <v>2185371</v>
      </c>
      <c r="Q36" s="42">
        <v>3139748</v>
      </c>
      <c r="R36" s="14">
        <f t="shared" si="13"/>
        <v>151.8</v>
      </c>
      <c r="S36" s="28">
        <f t="shared" si="7"/>
        <v>1.056775894116343</v>
      </c>
    </row>
    <row r="37" spans="2:19" ht="16.5" customHeight="1">
      <c r="B37" s="15" t="s">
        <v>6</v>
      </c>
      <c r="C37" s="4">
        <v>29</v>
      </c>
      <c r="D37" s="8">
        <v>2517709</v>
      </c>
      <c r="E37" s="8">
        <v>1615799</v>
      </c>
      <c r="F37" s="41">
        <v>3057669</v>
      </c>
      <c r="G37" s="13">
        <f t="shared" si="8"/>
        <v>155.8</v>
      </c>
      <c r="H37" s="9">
        <f aca="true" t="shared" si="14" ref="H37:H57">SUM(D37/F37)</f>
        <v>0.8234079620783021</v>
      </c>
      <c r="I37" s="8">
        <v>0</v>
      </c>
      <c r="J37" s="8">
        <v>0</v>
      </c>
      <c r="K37" s="13" t="str">
        <f t="shared" si="9"/>
        <v>　　－　　</v>
      </c>
      <c r="L37" s="8">
        <v>188717</v>
      </c>
      <c r="M37" s="8">
        <v>157815</v>
      </c>
      <c r="N37" s="14">
        <f t="shared" si="10"/>
        <v>119.6</v>
      </c>
      <c r="O37" s="17">
        <f t="shared" si="11"/>
        <v>2706426</v>
      </c>
      <c r="P37" s="12">
        <f t="shared" si="12"/>
        <v>1773614</v>
      </c>
      <c r="Q37" s="42">
        <v>3253091</v>
      </c>
      <c r="R37" s="14">
        <f t="shared" si="13"/>
        <v>152.6</v>
      </c>
      <c r="S37" s="28">
        <f aca="true" t="shared" si="15" ref="S37:S57">SUM(O37/Q37)</f>
        <v>0.831955208138967</v>
      </c>
    </row>
    <row r="38" spans="2:19" ht="16.5" customHeight="1">
      <c r="B38" s="15" t="s">
        <v>7</v>
      </c>
      <c r="C38" s="4">
        <v>40</v>
      </c>
      <c r="D38" s="8">
        <v>303665</v>
      </c>
      <c r="E38" s="8">
        <v>94057</v>
      </c>
      <c r="F38" s="42">
        <v>333481</v>
      </c>
      <c r="G38" s="13">
        <f>IF(OR(D38=0,E38=0),"　　－　　",ROUND(D38/E38*100,1))</f>
        <v>322.9</v>
      </c>
      <c r="H38" s="9">
        <f t="shared" si="14"/>
        <v>0.9105916079176924</v>
      </c>
      <c r="I38" s="8">
        <v>704</v>
      </c>
      <c r="J38" s="8">
        <v>267</v>
      </c>
      <c r="K38" s="13">
        <f>IF(OR(I38=0,J38=0),"　　－　　",ROUND(I38/J38*100,1))</f>
        <v>263.7</v>
      </c>
      <c r="L38" s="8">
        <v>2922286</v>
      </c>
      <c r="M38" s="8">
        <v>3147075</v>
      </c>
      <c r="N38" s="14">
        <f>IF(OR(L38=0,M38=0),"　　－　　",ROUND(L38/M38*100,1))</f>
        <v>92.9</v>
      </c>
      <c r="O38" s="17">
        <f t="shared" si="11"/>
        <v>3226655</v>
      </c>
      <c r="P38" s="12">
        <f t="shared" si="12"/>
        <v>3241399</v>
      </c>
      <c r="Q38" s="42">
        <v>3802266</v>
      </c>
      <c r="R38" s="14">
        <f>IF(OR(O38=0,P38=0),"　　－　　",ROUND(O38/P38*100,1))</f>
        <v>99.5</v>
      </c>
      <c r="S38" s="28">
        <f t="shared" si="15"/>
        <v>0.8486136950965556</v>
      </c>
    </row>
    <row r="39" spans="2:19" ht="16.5" customHeight="1">
      <c r="B39" s="11" t="s">
        <v>8</v>
      </c>
      <c r="C39" s="4">
        <v>32</v>
      </c>
      <c r="D39" s="8">
        <v>1756409</v>
      </c>
      <c r="E39" s="8">
        <v>1592393</v>
      </c>
      <c r="F39" s="41">
        <v>2597704</v>
      </c>
      <c r="G39" s="13">
        <f t="shared" si="8"/>
        <v>110.3</v>
      </c>
      <c r="H39" s="9">
        <f t="shared" si="14"/>
        <v>0.6761390058297635</v>
      </c>
      <c r="I39" s="8">
        <v>0</v>
      </c>
      <c r="J39" s="8">
        <v>0</v>
      </c>
      <c r="K39" s="13" t="str">
        <f t="shared" si="9"/>
        <v>　　－　　</v>
      </c>
      <c r="L39" s="8">
        <v>0</v>
      </c>
      <c r="M39" s="8">
        <v>0</v>
      </c>
      <c r="N39" s="14" t="str">
        <f t="shared" si="10"/>
        <v>　　－　　</v>
      </c>
      <c r="O39" s="17">
        <f t="shared" si="11"/>
        <v>1756409</v>
      </c>
      <c r="P39" s="12">
        <f t="shared" si="12"/>
        <v>1592393</v>
      </c>
      <c r="Q39" s="42">
        <v>2597704</v>
      </c>
      <c r="R39" s="14">
        <f t="shared" si="13"/>
        <v>110.3</v>
      </c>
      <c r="S39" s="28">
        <f t="shared" si="15"/>
        <v>0.6761390058297635</v>
      </c>
    </row>
    <row r="40" spans="2:19" ht="16.5" customHeight="1">
      <c r="B40" s="15" t="s">
        <v>9</v>
      </c>
      <c r="C40" s="4">
        <v>36</v>
      </c>
      <c r="D40" s="8">
        <v>764714</v>
      </c>
      <c r="E40" s="8">
        <v>394949</v>
      </c>
      <c r="F40" s="41">
        <v>741711</v>
      </c>
      <c r="G40" s="13">
        <f>IF(OR(D40=0,E40=0),"　　－　　",ROUND(D40/E40*100,1))</f>
        <v>193.6</v>
      </c>
      <c r="H40" s="9">
        <f t="shared" si="14"/>
        <v>1.0310134270625622</v>
      </c>
      <c r="I40" s="8">
        <v>0</v>
      </c>
      <c r="J40" s="8">
        <v>0</v>
      </c>
      <c r="K40" s="13" t="str">
        <f>IF(OR(I40=0,J40=0),"　　－　　",ROUND(I40/J40*100,1))</f>
        <v>　　－　　</v>
      </c>
      <c r="L40" s="8">
        <v>1216601</v>
      </c>
      <c r="M40" s="8">
        <v>1331424</v>
      </c>
      <c r="N40" s="14">
        <f>IF(OR(L40=0,M40=0),"　　－　　",ROUND(L40/M40*100,1))</f>
        <v>91.4</v>
      </c>
      <c r="O40" s="17">
        <f t="shared" si="11"/>
        <v>1981315</v>
      </c>
      <c r="P40" s="12">
        <f t="shared" si="12"/>
        <v>1726373</v>
      </c>
      <c r="Q40" s="42">
        <v>2140334</v>
      </c>
      <c r="R40" s="14">
        <f>IF(OR(O40=0,P40=0),"　　－　　",ROUND(O40/P40*100,1))</f>
        <v>114.8</v>
      </c>
      <c r="S40" s="28">
        <f t="shared" si="15"/>
        <v>0.9257036518599433</v>
      </c>
    </row>
    <row r="41" spans="2:19" ht="16.5" customHeight="1">
      <c r="B41" s="15" t="s">
        <v>10</v>
      </c>
      <c r="C41" s="4">
        <v>38</v>
      </c>
      <c r="D41" s="8">
        <v>455709</v>
      </c>
      <c r="E41" s="8">
        <v>298022</v>
      </c>
      <c r="F41" s="41">
        <v>501227</v>
      </c>
      <c r="G41" s="13">
        <f>IF(OR(D41=0,E41=0),"　　－　　",ROUND(D41/E41*100,1))</f>
        <v>152.9</v>
      </c>
      <c r="H41" s="9">
        <f t="shared" si="14"/>
        <v>0.9091868554567092</v>
      </c>
      <c r="I41" s="8">
        <v>1212</v>
      </c>
      <c r="J41" s="8">
        <v>1076</v>
      </c>
      <c r="K41" s="13">
        <f>IF(OR(I41=0,J41=0),"　　－　　",ROUND(I41/J41*100,1))</f>
        <v>112.6</v>
      </c>
      <c r="L41" s="8">
        <v>1699289</v>
      </c>
      <c r="M41" s="8">
        <v>1775253</v>
      </c>
      <c r="N41" s="14">
        <f>IF(OR(L41=0,M41=0),"　　－　　",ROUND(L41/M41*100,1))</f>
        <v>95.7</v>
      </c>
      <c r="O41" s="17">
        <f t="shared" si="11"/>
        <v>2156210</v>
      </c>
      <c r="P41" s="12">
        <f t="shared" si="12"/>
        <v>2074351</v>
      </c>
      <c r="Q41" s="42">
        <v>2339281</v>
      </c>
      <c r="R41" s="14">
        <f>IF(OR(O41=0,P41=0),"　　－　　",ROUND(O41/P41*100,1))</f>
        <v>103.9</v>
      </c>
      <c r="S41" s="28">
        <f t="shared" si="15"/>
        <v>0.9217404835075392</v>
      </c>
    </row>
    <row r="42" spans="2:19" ht="16.5" customHeight="1">
      <c r="B42" s="15" t="s">
        <v>11</v>
      </c>
      <c r="C42" s="4">
        <v>37</v>
      </c>
      <c r="D42" s="8">
        <v>2446935</v>
      </c>
      <c r="E42" s="8">
        <v>1802576</v>
      </c>
      <c r="F42" s="41">
        <v>2599430</v>
      </c>
      <c r="G42" s="13">
        <f>IF(OR(D42=0,E42=0),"　　－　　",ROUND(D42/E42*100,1))</f>
        <v>135.7</v>
      </c>
      <c r="H42" s="9">
        <f t="shared" si="14"/>
        <v>0.9413352157973094</v>
      </c>
      <c r="I42" s="8">
        <v>0</v>
      </c>
      <c r="J42" s="8">
        <v>0</v>
      </c>
      <c r="K42" s="13" t="str">
        <f>IF(OR(I42=0,J42=0),"　　－　　",ROUND(I42/J42*100,1))</f>
        <v>　　－　　</v>
      </c>
      <c r="L42" s="8">
        <v>150131</v>
      </c>
      <c r="M42" s="8">
        <v>108609</v>
      </c>
      <c r="N42" s="14">
        <f>IF(OR(L42=0,M42=0),"　　－　　",ROUND(L42/M42*100,1))</f>
        <v>138.2</v>
      </c>
      <c r="O42" s="17">
        <f t="shared" si="11"/>
        <v>2597066</v>
      </c>
      <c r="P42" s="12">
        <f t="shared" si="12"/>
        <v>1911185</v>
      </c>
      <c r="Q42" s="42">
        <v>2709837</v>
      </c>
      <c r="R42" s="14">
        <f>IF(OR(O42=0,P42=0),"　　－　　",ROUND(O42/P42*100,1))</f>
        <v>135.9</v>
      </c>
      <c r="S42" s="28">
        <f t="shared" si="15"/>
        <v>0.9583845818032598</v>
      </c>
    </row>
    <row r="43" spans="2:19" ht="16.5" customHeight="1">
      <c r="B43" s="15" t="s">
        <v>12</v>
      </c>
      <c r="C43" s="4">
        <v>35</v>
      </c>
      <c r="D43" s="8">
        <v>2142402</v>
      </c>
      <c r="E43" s="8">
        <v>1358229</v>
      </c>
      <c r="F43" s="41">
        <v>2305104</v>
      </c>
      <c r="G43" s="13">
        <f t="shared" si="8"/>
        <v>157.7</v>
      </c>
      <c r="H43" s="9">
        <f t="shared" si="14"/>
        <v>0.9294166336963539</v>
      </c>
      <c r="I43" s="8">
        <v>0</v>
      </c>
      <c r="J43" s="8">
        <v>0</v>
      </c>
      <c r="K43" s="13" t="str">
        <f t="shared" si="9"/>
        <v>　　－　　</v>
      </c>
      <c r="L43" s="8">
        <v>168149</v>
      </c>
      <c r="M43" s="8">
        <v>306059</v>
      </c>
      <c r="N43" s="14">
        <f t="shared" si="10"/>
        <v>54.9</v>
      </c>
      <c r="O43" s="17">
        <f t="shared" si="11"/>
        <v>2310551</v>
      </c>
      <c r="P43" s="12">
        <f t="shared" si="12"/>
        <v>1664288</v>
      </c>
      <c r="Q43" s="42">
        <v>2673310</v>
      </c>
      <c r="R43" s="14">
        <f t="shared" si="13"/>
        <v>138.8</v>
      </c>
      <c r="S43" s="28">
        <f t="shared" si="15"/>
        <v>0.8643034290822987</v>
      </c>
    </row>
    <row r="44" spans="2:19" ht="16.5" customHeight="1">
      <c r="B44" s="15" t="s">
        <v>13</v>
      </c>
      <c r="C44" s="4">
        <v>45</v>
      </c>
      <c r="D44" s="8">
        <v>245513</v>
      </c>
      <c r="E44" s="8">
        <v>211121</v>
      </c>
      <c r="F44" s="41">
        <v>268270</v>
      </c>
      <c r="G44" s="13">
        <f t="shared" si="8"/>
        <v>116.3</v>
      </c>
      <c r="H44" s="9">
        <f t="shared" si="14"/>
        <v>0.9151712826629887</v>
      </c>
      <c r="I44" s="8">
        <v>11234</v>
      </c>
      <c r="J44" s="8">
        <v>4510</v>
      </c>
      <c r="K44" s="13">
        <f t="shared" si="9"/>
        <v>249.1</v>
      </c>
      <c r="L44" s="8">
        <v>1635031</v>
      </c>
      <c r="M44" s="8">
        <v>1242654</v>
      </c>
      <c r="N44" s="14">
        <f t="shared" si="10"/>
        <v>131.6</v>
      </c>
      <c r="O44" s="17">
        <f t="shared" si="11"/>
        <v>1891778</v>
      </c>
      <c r="P44" s="12">
        <f t="shared" si="12"/>
        <v>1458285</v>
      </c>
      <c r="Q44" s="42">
        <v>1522070</v>
      </c>
      <c r="R44" s="14">
        <f t="shared" si="13"/>
        <v>129.7</v>
      </c>
      <c r="S44" s="28">
        <f t="shared" si="15"/>
        <v>1.2428981584289815</v>
      </c>
    </row>
    <row r="45" spans="2:19" ht="16.5" customHeight="1">
      <c r="B45" s="15" t="s">
        <v>14</v>
      </c>
      <c r="C45" s="4">
        <v>39</v>
      </c>
      <c r="D45" s="8">
        <v>384511</v>
      </c>
      <c r="E45" s="8">
        <v>205884</v>
      </c>
      <c r="F45" s="41">
        <v>454198</v>
      </c>
      <c r="G45" s="13">
        <f t="shared" si="8"/>
        <v>186.8</v>
      </c>
      <c r="H45" s="9">
        <f t="shared" si="14"/>
        <v>0.8465713191163325</v>
      </c>
      <c r="I45" s="8">
        <v>0</v>
      </c>
      <c r="J45" s="8">
        <v>0</v>
      </c>
      <c r="K45" s="13" t="str">
        <f t="shared" si="9"/>
        <v>　　－　　</v>
      </c>
      <c r="L45" s="8">
        <v>1551659</v>
      </c>
      <c r="M45" s="8">
        <v>1529258</v>
      </c>
      <c r="N45" s="14">
        <f t="shared" si="10"/>
        <v>101.5</v>
      </c>
      <c r="O45" s="17">
        <f t="shared" si="11"/>
        <v>1936170</v>
      </c>
      <c r="P45" s="12">
        <f t="shared" si="12"/>
        <v>1735142</v>
      </c>
      <c r="Q45" s="42">
        <v>2063189</v>
      </c>
      <c r="R45" s="14">
        <f t="shared" si="13"/>
        <v>111.6</v>
      </c>
      <c r="S45" s="28">
        <f t="shared" si="15"/>
        <v>0.9384355965449602</v>
      </c>
    </row>
    <row r="46" spans="2:19" ht="16.5" customHeight="1">
      <c r="B46" s="15" t="s">
        <v>15</v>
      </c>
      <c r="C46" s="4">
        <v>42</v>
      </c>
      <c r="D46" s="8">
        <v>2011827</v>
      </c>
      <c r="E46" s="8">
        <v>988719</v>
      </c>
      <c r="F46" s="41">
        <v>1520047</v>
      </c>
      <c r="G46" s="13">
        <f>IF(OR(D46=0,E46=0),"　　－　　",ROUND(D46/E46*100,1))</f>
        <v>203.5</v>
      </c>
      <c r="H46" s="9">
        <f t="shared" si="14"/>
        <v>1.3235294698124467</v>
      </c>
      <c r="I46" s="8">
        <v>0</v>
      </c>
      <c r="J46" s="8">
        <v>0</v>
      </c>
      <c r="K46" s="13" t="str">
        <f>IF(OR(I46=0,J46=0),"　　－　　",ROUND(I46/J46*100,1))</f>
        <v>　　－　　</v>
      </c>
      <c r="L46" s="8">
        <v>0</v>
      </c>
      <c r="M46" s="8">
        <v>0</v>
      </c>
      <c r="N46" s="14" t="str">
        <f>IF(OR(L46=0,M46=0),"　　－　　",ROUND(L46/M46*100,1))</f>
        <v>　　－　　</v>
      </c>
      <c r="O46" s="17">
        <f t="shared" si="11"/>
        <v>2011827</v>
      </c>
      <c r="P46" s="12">
        <f t="shared" si="12"/>
        <v>988719</v>
      </c>
      <c r="Q46" s="42">
        <v>1520047</v>
      </c>
      <c r="R46" s="14">
        <f>IF(OR(O46=0,P46=0),"　　－　　",ROUND(O46/P46*100,1))</f>
        <v>203.5</v>
      </c>
      <c r="S46" s="28">
        <f t="shared" si="15"/>
        <v>1.3235294698124467</v>
      </c>
    </row>
    <row r="47" spans="2:19" ht="16.5" customHeight="1">
      <c r="B47" s="15" t="s">
        <v>16</v>
      </c>
      <c r="C47" s="4">
        <v>41</v>
      </c>
      <c r="D47" s="8">
        <v>1834059</v>
      </c>
      <c r="E47" s="8">
        <v>1095934</v>
      </c>
      <c r="F47" s="41">
        <v>1551714</v>
      </c>
      <c r="G47" s="13">
        <f aca="true" t="shared" si="16" ref="G47:G55">IF(OR(D47=0,E47=0),"　　－　　",ROUND(D47/E47*100,1))</f>
        <v>167.4</v>
      </c>
      <c r="H47" s="9">
        <f t="shared" si="14"/>
        <v>1.1819568554514557</v>
      </c>
      <c r="I47" s="8">
        <v>0</v>
      </c>
      <c r="J47" s="8">
        <v>10120</v>
      </c>
      <c r="K47" s="13" t="str">
        <f aca="true" t="shared" si="17" ref="K47:K55">IF(OR(I47=0,J47=0),"　　－　　",ROUND(I47/J47*100,1))</f>
        <v>　　－　　</v>
      </c>
      <c r="L47" s="8">
        <v>42757</v>
      </c>
      <c r="M47" s="8">
        <v>92951</v>
      </c>
      <c r="N47" s="14">
        <f aca="true" t="shared" si="18" ref="N47:N55">IF(OR(L47=0,M47=0),"　　－　　",ROUND(L47/M47*100,1))</f>
        <v>46</v>
      </c>
      <c r="O47" s="17">
        <f t="shared" si="11"/>
        <v>1876816</v>
      </c>
      <c r="P47" s="12">
        <f t="shared" si="12"/>
        <v>1199005</v>
      </c>
      <c r="Q47" s="42">
        <v>1648781</v>
      </c>
      <c r="R47" s="14">
        <f aca="true" t="shared" si="19" ref="R47:R55">IF(OR(O47=0,P47=0),"　　－　　",ROUND(O47/P47*100,1))</f>
        <v>156.5</v>
      </c>
      <c r="S47" s="28">
        <f t="shared" si="15"/>
        <v>1.138305208514654</v>
      </c>
    </row>
    <row r="48" spans="2:19" ht="16.5" customHeight="1">
      <c r="B48" s="11" t="s">
        <v>17</v>
      </c>
      <c r="C48" s="12">
        <v>11</v>
      </c>
      <c r="D48" s="8">
        <v>0</v>
      </c>
      <c r="E48" s="8">
        <v>560267</v>
      </c>
      <c r="F48" s="41">
        <v>1353356</v>
      </c>
      <c r="G48" s="13" t="str">
        <f>IF(OR(D48=0,E48=0),"　　－　　",ROUND(D48/E48*100,1))</f>
        <v>　　－　　</v>
      </c>
      <c r="H48" s="9">
        <f t="shared" si="14"/>
        <v>0</v>
      </c>
      <c r="I48" s="8">
        <v>0</v>
      </c>
      <c r="J48" s="8">
        <v>0</v>
      </c>
      <c r="K48" s="13" t="str">
        <f>IF(OR(I48=0,J48=0),"　　－　　",ROUND(I48/J48*100,1))</f>
        <v>　　－　　</v>
      </c>
      <c r="L48" s="8">
        <v>2042852</v>
      </c>
      <c r="M48" s="8">
        <v>3144775</v>
      </c>
      <c r="N48" s="13">
        <f>IF(OR(L48=0,M48=0),"　　－　　",ROUND(L48/M48*100,1))</f>
        <v>65</v>
      </c>
      <c r="O48" s="12">
        <f t="shared" si="11"/>
        <v>2042852</v>
      </c>
      <c r="P48" s="12">
        <f t="shared" si="12"/>
        <v>3705042</v>
      </c>
      <c r="Q48" s="42">
        <v>12262582</v>
      </c>
      <c r="R48" s="14">
        <f>IF(OR(O48=0,P48=0),"　　－　　",ROUND(O48/P48*100,1))</f>
        <v>55.1</v>
      </c>
      <c r="S48" s="28">
        <f t="shared" si="15"/>
        <v>0.16659232125827986</v>
      </c>
    </row>
    <row r="49" spans="2:19" ht="16.5" customHeight="1">
      <c r="B49" s="15" t="s">
        <v>18</v>
      </c>
      <c r="C49" s="4">
        <v>43</v>
      </c>
      <c r="D49" s="8">
        <v>1368410</v>
      </c>
      <c r="E49" s="8">
        <v>1257856</v>
      </c>
      <c r="F49" s="41">
        <v>1851944</v>
      </c>
      <c r="G49" s="13">
        <f>IF(OR(D49=0,E49=0),"　　－　　",ROUND(D49/E49*100,1))</f>
        <v>108.8</v>
      </c>
      <c r="H49" s="9">
        <f t="shared" si="14"/>
        <v>0.7389046321055064</v>
      </c>
      <c r="I49" s="8">
        <v>0</v>
      </c>
      <c r="J49" s="8">
        <v>0</v>
      </c>
      <c r="K49" s="13" t="str">
        <f>IF(OR(I49=0,J49=0),"　　－　　",ROUND(I49/J49*100,1))</f>
        <v>　　－　　</v>
      </c>
      <c r="L49" s="8">
        <v>73</v>
      </c>
      <c r="M49" s="8">
        <v>33</v>
      </c>
      <c r="N49" s="14">
        <f>IF(OR(L49=0,M49=0),"　　－　　",ROUND(L49/M49*100,1))</f>
        <v>221.2</v>
      </c>
      <c r="O49" s="17">
        <f t="shared" si="11"/>
        <v>1368483</v>
      </c>
      <c r="P49" s="12">
        <f t="shared" si="12"/>
        <v>1257889</v>
      </c>
      <c r="Q49" s="42">
        <v>1852060</v>
      </c>
      <c r="R49" s="14">
        <f>IF(OR(O49=0,P49=0),"　　－　　",ROUND(O49/P49*100,1))</f>
        <v>108.8</v>
      </c>
      <c r="S49" s="28">
        <f t="shared" si="15"/>
        <v>0.738897767890889</v>
      </c>
    </row>
    <row r="50" spans="2:19" ht="16.5" customHeight="1">
      <c r="B50" s="15" t="s">
        <v>19</v>
      </c>
      <c r="C50" s="23">
        <v>48</v>
      </c>
      <c r="D50" s="18">
        <v>824614</v>
      </c>
      <c r="E50" s="18">
        <v>262839</v>
      </c>
      <c r="F50" s="41">
        <v>347565</v>
      </c>
      <c r="G50" s="13">
        <f>IF(OR(D50=0,E50=0),"　　－　　",ROUND(D50/E50*100,1))</f>
        <v>313.7</v>
      </c>
      <c r="H50" s="9">
        <f t="shared" si="14"/>
        <v>2.3725461424481753</v>
      </c>
      <c r="I50" s="18">
        <v>57602</v>
      </c>
      <c r="J50" s="18">
        <v>0</v>
      </c>
      <c r="K50" s="13" t="str">
        <f>IF(OR(I50=0,J50=0),"　　－　　",ROUND(I50/J50*100,1))</f>
        <v>　　－　　</v>
      </c>
      <c r="L50" s="18">
        <v>1315291</v>
      </c>
      <c r="M50" s="18">
        <v>1112092</v>
      </c>
      <c r="N50" s="14">
        <f>IF(OR(L50=0,M50=0),"　　－　　",ROUND(L50/M50*100,1))</f>
        <v>118.3</v>
      </c>
      <c r="O50" s="17">
        <f t="shared" si="11"/>
        <v>2197507</v>
      </c>
      <c r="P50" s="12">
        <f t="shared" si="12"/>
        <v>1374931</v>
      </c>
      <c r="Q50" s="42">
        <v>1576106</v>
      </c>
      <c r="R50" s="14">
        <f>IF(OR(O50=0,P50=0),"　　－　　",ROUND(O50/P50*100,1))</f>
        <v>159.8</v>
      </c>
      <c r="S50" s="28">
        <f t="shared" si="15"/>
        <v>1.3942634568994725</v>
      </c>
    </row>
    <row r="51" spans="2:19" ht="16.5" customHeight="1">
      <c r="B51" s="15" t="s">
        <v>20</v>
      </c>
      <c r="C51" s="4">
        <v>44</v>
      </c>
      <c r="D51" s="8">
        <v>1386290</v>
      </c>
      <c r="E51" s="8">
        <v>907307</v>
      </c>
      <c r="F51" s="41">
        <v>1279846</v>
      </c>
      <c r="G51" s="13">
        <f>IF(OR(D51=0,E51=0),"　　－　　",ROUND(D51/E51*100,1))</f>
        <v>152.8</v>
      </c>
      <c r="H51" s="9">
        <f t="shared" si="14"/>
        <v>1.0831693813161896</v>
      </c>
      <c r="I51" s="8">
        <v>0</v>
      </c>
      <c r="J51" s="8">
        <v>0</v>
      </c>
      <c r="K51" s="13" t="str">
        <f>IF(OR(I51=0,J51=0),"　　－　　",ROUND(I51/J51*100,1))</f>
        <v>　　－　　</v>
      </c>
      <c r="L51" s="8">
        <v>344525</v>
      </c>
      <c r="M51" s="8">
        <v>382410</v>
      </c>
      <c r="N51" s="14">
        <f>IF(OR(L51=0,M51=0),"　　－　　",ROUND(L51/M51*100,1))</f>
        <v>90.1</v>
      </c>
      <c r="O51" s="17">
        <f t="shared" si="11"/>
        <v>1730815</v>
      </c>
      <c r="P51" s="12">
        <f t="shared" si="12"/>
        <v>1289717</v>
      </c>
      <c r="Q51" s="42">
        <v>1660712</v>
      </c>
      <c r="R51" s="14">
        <f>IF(OR(O51=0,P51=0),"　　－　　",ROUND(O51/P51*100,1))</f>
        <v>134.2</v>
      </c>
      <c r="S51" s="28">
        <f t="shared" si="15"/>
        <v>1.042212617238871</v>
      </c>
    </row>
    <row r="52" spans="2:19" ht="16.5" customHeight="1">
      <c r="B52" s="15" t="s">
        <v>21</v>
      </c>
      <c r="C52" s="4">
        <v>46</v>
      </c>
      <c r="D52" s="8">
        <v>396279</v>
      </c>
      <c r="E52" s="8">
        <v>203714</v>
      </c>
      <c r="F52" s="41">
        <v>378961</v>
      </c>
      <c r="G52" s="13">
        <f t="shared" si="16"/>
        <v>194.5</v>
      </c>
      <c r="H52" s="9">
        <f t="shared" si="14"/>
        <v>1.045698633896364</v>
      </c>
      <c r="I52" s="8">
        <v>0</v>
      </c>
      <c r="J52" s="8">
        <v>0</v>
      </c>
      <c r="K52" s="13" t="str">
        <f t="shared" si="17"/>
        <v>　　－　　</v>
      </c>
      <c r="L52" s="8">
        <v>1102232</v>
      </c>
      <c r="M52" s="8">
        <v>1098260</v>
      </c>
      <c r="N52" s="14">
        <f t="shared" si="18"/>
        <v>100.4</v>
      </c>
      <c r="O52" s="17">
        <f t="shared" si="11"/>
        <v>1498511</v>
      </c>
      <c r="P52" s="12">
        <f t="shared" si="12"/>
        <v>1301974</v>
      </c>
      <c r="Q52" s="42">
        <v>1568660</v>
      </c>
      <c r="R52" s="14">
        <f t="shared" si="19"/>
        <v>115.1</v>
      </c>
      <c r="S52" s="28">
        <f t="shared" si="15"/>
        <v>0.9552809404204863</v>
      </c>
    </row>
    <row r="53" spans="2:19" ht="16.5" customHeight="1">
      <c r="B53" s="15" t="s">
        <v>22</v>
      </c>
      <c r="C53" s="4">
        <v>47</v>
      </c>
      <c r="D53" s="8">
        <v>671908</v>
      </c>
      <c r="E53" s="8">
        <v>477318</v>
      </c>
      <c r="F53" s="41">
        <v>810200</v>
      </c>
      <c r="G53" s="13">
        <f>IF(OR(D53=0,E53=0),"　　－　　",ROUND(D53/E53*100,1))</f>
        <v>140.8</v>
      </c>
      <c r="H53" s="9">
        <f t="shared" si="14"/>
        <v>0.8293112811651444</v>
      </c>
      <c r="I53" s="8">
        <v>0</v>
      </c>
      <c r="J53" s="8">
        <v>0</v>
      </c>
      <c r="K53" s="13" t="str">
        <f>IF(OR(I53=0,J53=0),"　　－　　",ROUND(I53/J53*100,1))</f>
        <v>　　－　　</v>
      </c>
      <c r="L53" s="8">
        <v>782435</v>
      </c>
      <c r="M53" s="8">
        <v>806313</v>
      </c>
      <c r="N53" s="14">
        <f>IF(OR(L53=0,M53=0),"　　－　　",ROUND(L53/M53*100,1))</f>
        <v>97</v>
      </c>
      <c r="O53" s="17">
        <f t="shared" si="11"/>
        <v>1454343</v>
      </c>
      <c r="P53" s="12">
        <f t="shared" si="12"/>
        <v>1283631</v>
      </c>
      <c r="Q53" s="42">
        <v>1612215</v>
      </c>
      <c r="R53" s="14">
        <f>IF(OR(O53=0,P53=0),"　　－　　",ROUND(O53/P53*100,1))</f>
        <v>113.3</v>
      </c>
      <c r="S53" s="28">
        <f t="shared" si="15"/>
        <v>0.9020775765018934</v>
      </c>
    </row>
    <row r="54" spans="2:19" ht="16.5" customHeight="1">
      <c r="B54" s="15" t="s">
        <v>23</v>
      </c>
      <c r="C54" s="4">
        <v>49</v>
      </c>
      <c r="D54" s="8">
        <v>999842</v>
      </c>
      <c r="E54" s="8">
        <v>601617</v>
      </c>
      <c r="F54" s="41">
        <v>974033</v>
      </c>
      <c r="G54" s="13">
        <f t="shared" si="16"/>
        <v>166.2</v>
      </c>
      <c r="H54" s="9">
        <f t="shared" si="14"/>
        <v>1.0264970488679541</v>
      </c>
      <c r="I54" s="8">
        <v>13112</v>
      </c>
      <c r="J54" s="8">
        <v>7664</v>
      </c>
      <c r="K54" s="24">
        <f t="shared" si="17"/>
        <v>171.1</v>
      </c>
      <c r="L54" s="8">
        <v>416900</v>
      </c>
      <c r="M54" s="8">
        <v>456589</v>
      </c>
      <c r="N54" s="14">
        <f t="shared" si="18"/>
        <v>91.3</v>
      </c>
      <c r="O54" s="17">
        <f t="shared" si="11"/>
        <v>1429854</v>
      </c>
      <c r="P54" s="12">
        <f t="shared" si="12"/>
        <v>1065870</v>
      </c>
      <c r="Q54" s="42">
        <v>1479632</v>
      </c>
      <c r="R54" s="14">
        <f t="shared" si="19"/>
        <v>134.1</v>
      </c>
      <c r="S54" s="28">
        <f t="shared" si="15"/>
        <v>0.9663578511413649</v>
      </c>
    </row>
    <row r="55" spans="2:19" ht="16.5" customHeight="1" thickBot="1">
      <c r="B55" s="15" t="s">
        <v>24</v>
      </c>
      <c r="C55" s="4">
        <v>50</v>
      </c>
      <c r="D55" s="8">
        <v>127258</v>
      </c>
      <c r="E55" s="8">
        <v>66019</v>
      </c>
      <c r="F55" s="41">
        <v>137897</v>
      </c>
      <c r="G55" s="13">
        <f t="shared" si="16"/>
        <v>192.8</v>
      </c>
      <c r="H55" s="9">
        <f t="shared" si="14"/>
        <v>0.9228482127965075</v>
      </c>
      <c r="I55" s="8">
        <v>0</v>
      </c>
      <c r="J55" s="8">
        <v>0</v>
      </c>
      <c r="K55" s="13" t="str">
        <f t="shared" si="17"/>
        <v>　　－　　</v>
      </c>
      <c r="L55" s="8">
        <v>1094276</v>
      </c>
      <c r="M55" s="8">
        <v>1213547</v>
      </c>
      <c r="N55" s="14">
        <f t="shared" si="18"/>
        <v>90.2</v>
      </c>
      <c r="O55" s="17">
        <f t="shared" si="11"/>
        <v>1221534</v>
      </c>
      <c r="P55" s="12">
        <f t="shared" si="12"/>
        <v>1279566</v>
      </c>
      <c r="Q55" s="42">
        <v>1391552</v>
      </c>
      <c r="R55" s="14">
        <f t="shared" si="19"/>
        <v>95.5</v>
      </c>
      <c r="S55" s="28">
        <f t="shared" si="15"/>
        <v>0.8778213103067654</v>
      </c>
    </row>
    <row r="56" spans="2:19" ht="15" customHeight="1" thickBot="1" thickTop="1">
      <c r="B56" s="45" t="s">
        <v>68</v>
      </c>
      <c r="C56" s="46"/>
      <c r="D56" s="47">
        <f>SUM(D31:D55)</f>
        <v>28500437</v>
      </c>
      <c r="E56" s="47">
        <f>SUM(E31:E55)</f>
        <v>18771108</v>
      </c>
      <c r="F56" s="48">
        <f>SUM(F31+F32+F33+F34+F35+F36+F37+F38+F39+F40+F41+F42+F43+F44+F45+F46+F47+F48+F49+F50+F51+F52+F53+F54+F55)</f>
        <v>31762441</v>
      </c>
      <c r="G56" s="49">
        <f>IF(OR(D56=0,E56=0),"　　－　　",ROUND(D56/E56*100,1))</f>
        <v>151.8</v>
      </c>
      <c r="H56" s="50">
        <f t="shared" si="14"/>
        <v>0.8972999587783571</v>
      </c>
      <c r="I56" s="47">
        <f>SUM(I31:I55)</f>
        <v>201311</v>
      </c>
      <c r="J56" s="47">
        <f>SUM(J31:J55)</f>
        <v>123740</v>
      </c>
      <c r="K56" s="49">
        <f>IF(OR(I56=0,J56=0),"　　－　　",ROUND(I56/J56*100,1))</f>
        <v>162.7</v>
      </c>
      <c r="L56" s="47">
        <f>SUM(L31:L55)</f>
        <v>27973262</v>
      </c>
      <c r="M56" s="47">
        <f>SUM(M31:M55)</f>
        <v>30739401</v>
      </c>
      <c r="N56" s="51">
        <f>IF(OR(L56=0,M56=0),"　　－　　",ROUND(L56/M56*100,1))</f>
        <v>91</v>
      </c>
      <c r="O56" s="47">
        <f>SUM(O31:O55)</f>
        <v>56675010</v>
      </c>
      <c r="P56" s="47">
        <f>SUM(P31:P55)</f>
        <v>49634249</v>
      </c>
      <c r="Q56" s="52">
        <f>SUM(Q31+Q32+Q33+Q34+Q35+Q36+Q37+Q38+Q39+Q40+Q41+Q42+Q43+Q44+Q45+Q46+Q47+Q48+Q49+Q50+Q51+Q52+Q53+Q54+Q55)</f>
        <v>71767004</v>
      </c>
      <c r="R56" s="51">
        <f>IF(OR(O56=0,P56=0),"　　－　　",ROUND(O56/P56*100,1))</f>
        <v>114.2</v>
      </c>
      <c r="S56" s="53">
        <f t="shared" si="15"/>
        <v>0.7897084571065556</v>
      </c>
    </row>
    <row r="57" spans="2:20" ht="15.75" customHeight="1" thickBot="1" thickTop="1">
      <c r="B57" s="29" t="s">
        <v>30</v>
      </c>
      <c r="C57" s="30"/>
      <c r="D57" s="31">
        <f>D30+D56</f>
        <v>201426483</v>
      </c>
      <c r="E57" s="31">
        <f>E30+E56</f>
        <v>113204570</v>
      </c>
      <c r="F57" s="32">
        <f>SUM(F30+F56)</f>
        <v>215062194</v>
      </c>
      <c r="G57" s="33">
        <f>IF(OR(D57=0,E57=0),"　　－　　",ROUND(D57/E57*100,1))</f>
        <v>177.9</v>
      </c>
      <c r="H57" s="50">
        <f t="shared" si="14"/>
        <v>0.9365964294031149</v>
      </c>
      <c r="I57" s="31">
        <f>I30+I56</f>
        <v>3991695</v>
      </c>
      <c r="J57" s="31">
        <f>J30+J56</f>
        <v>2920134</v>
      </c>
      <c r="K57" s="33">
        <f>IF(OR(I57=0,J57=0),"　　－　　",ROUND(I57/J57*100,1))</f>
        <v>136.7</v>
      </c>
      <c r="L57" s="31">
        <f>L30+L56</f>
        <v>315119052</v>
      </c>
      <c r="M57" s="31">
        <f>M30+M56</f>
        <v>315863602</v>
      </c>
      <c r="N57" s="33">
        <f>IF(OR(L57=0,M57=0),"　　－　　",ROUND(L57/M57*100,1))</f>
        <v>99.8</v>
      </c>
      <c r="O57" s="31">
        <f>O30+O56</f>
        <v>520537230</v>
      </c>
      <c r="P57" s="31">
        <f>P30+P56</f>
        <v>431988306</v>
      </c>
      <c r="Q57" s="43">
        <f>SUM(Q30+Q56)</f>
        <v>556364218</v>
      </c>
      <c r="R57" s="34">
        <f>IF(OR(O57=0,P57=0),"　　－　　",ROUND(O57/P57*100,1))</f>
        <v>120.5</v>
      </c>
      <c r="S57" s="35">
        <f t="shared" si="15"/>
        <v>0.9356051542480757</v>
      </c>
      <c r="T57" s="22"/>
    </row>
    <row r="58" ht="15" customHeight="1" thickTop="1">
      <c r="S58" s="64" t="s">
        <v>69</v>
      </c>
    </row>
  </sheetData>
  <mergeCells count="5">
    <mergeCell ref="D3:H3"/>
    <mergeCell ref="O3:S3"/>
    <mergeCell ref="B2:Q2"/>
    <mergeCell ref="L3:N3"/>
    <mergeCell ref="I3:K3"/>
  </mergeCells>
  <printOptions/>
  <pageMargins left="0" right="0" top="0" bottom="0" header="0.1968503937007874" footer="0.11811023622047245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印南 有理</cp:lastModifiedBy>
  <cp:lastPrinted>2002-12-05T09:27:40Z</cp:lastPrinted>
  <dcterms:created xsi:type="dcterms:W3CDTF">2002-12-05T07:52:41Z</dcterms:created>
  <cp:category/>
  <cp:version/>
  <cp:contentType/>
  <cp:contentStatus/>
</cp:coreProperties>
</file>