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21900" windowHeight="17580" activeTab="0"/>
  </bookViews>
  <sheets>
    <sheet name="港別" sheetId="1" r:id="rId1"/>
    <sheet name="住所地別" sheetId="2" r:id="rId2"/>
    <sheet name="年齢別・性別" sheetId="3" r:id="rId3"/>
    <sheet name="月別" sheetId="4" r:id="rId4"/>
    <sheet name="年別推移" sheetId="5" r:id="rId5"/>
  </sheets>
  <definedNames/>
  <calcPr fullCalcOnLoad="1"/>
</workbook>
</file>

<file path=xl/sharedStrings.xml><?xml version="1.0" encoding="utf-8"?>
<sst xmlns="http://schemas.openxmlformats.org/spreadsheetml/2006/main" count="237" uniqueCount="168">
  <si>
    <t>仙台</t>
  </si>
  <si>
    <t>羽田</t>
  </si>
  <si>
    <t>福岡</t>
  </si>
  <si>
    <t>那覇</t>
  </si>
  <si>
    <t>2001年</t>
  </si>
  <si>
    <t>2000年</t>
  </si>
  <si>
    <t>前年比</t>
  </si>
  <si>
    <t>総数</t>
  </si>
  <si>
    <t>2002年</t>
  </si>
  <si>
    <t>その他</t>
  </si>
  <si>
    <t>　首都圏小計</t>
  </si>
  <si>
    <t>※北海道・東北・首都圏・中部・中四国・九州の各小計については、編集部が独自に算出。</t>
  </si>
  <si>
    <t>年齢別・性別　日本人出国者数</t>
  </si>
  <si>
    <t>月別・日本人出国者数</t>
  </si>
  <si>
    <t>１月</t>
  </si>
  <si>
    <t>２月</t>
  </si>
  <si>
    <t>３月</t>
  </si>
  <si>
    <t>４月</t>
  </si>
  <si>
    <t>５月</t>
  </si>
  <si>
    <t>６月</t>
  </si>
  <si>
    <t>小計</t>
  </si>
  <si>
    <t>2006年</t>
  </si>
  <si>
    <t>女満別</t>
  </si>
  <si>
    <t>釧路</t>
  </si>
  <si>
    <t>帯広</t>
  </si>
  <si>
    <t>旭川</t>
  </si>
  <si>
    <t>函館</t>
  </si>
  <si>
    <t>青森</t>
  </si>
  <si>
    <t>秋田</t>
  </si>
  <si>
    <t>花巻</t>
  </si>
  <si>
    <t>福島</t>
  </si>
  <si>
    <t>新潟</t>
  </si>
  <si>
    <t>富山</t>
  </si>
  <si>
    <t>能登</t>
  </si>
  <si>
    <t>小松</t>
  </si>
  <si>
    <t>関西</t>
  </si>
  <si>
    <t>岡山</t>
  </si>
  <si>
    <t>広島</t>
  </si>
  <si>
    <t>米子</t>
  </si>
  <si>
    <t>高松</t>
  </si>
  <si>
    <t>松山</t>
  </si>
  <si>
    <t>長崎</t>
  </si>
  <si>
    <t>熊本</t>
  </si>
  <si>
    <t>大分</t>
  </si>
  <si>
    <t>宮崎</t>
  </si>
  <si>
    <t>鹿児島</t>
  </si>
  <si>
    <t>【出国港別・日本人出国者数】</t>
  </si>
  <si>
    <t>　北海道小計</t>
  </si>
  <si>
    <t>　東北小計</t>
  </si>
  <si>
    <t>　中部小計</t>
  </si>
  <si>
    <t>　中四国小計</t>
  </si>
  <si>
    <t>　九州小計</t>
  </si>
  <si>
    <t>　空港計</t>
  </si>
  <si>
    <t>　海港計</t>
  </si>
  <si>
    <t>　総計</t>
  </si>
  <si>
    <t>７月</t>
  </si>
  <si>
    <t>８月</t>
  </si>
  <si>
    <t>９月</t>
  </si>
  <si>
    <t>10月</t>
  </si>
  <si>
    <t>11月</t>
  </si>
  <si>
    <t>2004年</t>
  </si>
  <si>
    <t>12月</t>
  </si>
  <si>
    <t>合計</t>
  </si>
  <si>
    <t>日本人出国者数・外国人入国者数の推移</t>
  </si>
  <si>
    <t>日本人出国者数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</si>
  <si>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</si>
  <si>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</si>
  <si>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</si>
  <si>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</si>
  <si>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</si>
  <si>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</si>
  <si>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</si>
  <si>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</si>
  <si>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</si>
  <si>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</si>
  <si>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</si>
  <si>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</si>
  <si>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</si>
  <si>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</si>
  <si>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</si>
  <si>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</si>
  <si>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</si>
  <si>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</si>
  <si>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</si>
  <si>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</si>
  <si>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</si>
  <si>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</si>
  <si>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</si>
  <si>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</si>
  <si>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</si>
  <si>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</si>
  <si>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</si>
  <si>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</si>
  <si>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</si>
  <si>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</si>
  <si>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</si>
  <si>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</si>
  <si>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</si>
  <si>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</si>
  <si>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</si>
  <si>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</si>
  <si>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</si>
  <si>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外　国</t>
  </si>
  <si>
    <t>合　計</t>
  </si>
  <si>
    <t>【年別・住所地別日本人出国者数】</t>
  </si>
  <si>
    <t>外国人入国者数</t>
  </si>
  <si>
    <t>1980年</t>
  </si>
  <si>
    <t>（前年比）</t>
  </si>
  <si>
    <t>1981年</t>
  </si>
  <si>
    <t>1982年</t>
  </si>
  <si>
    <t>1983年</t>
  </si>
  <si>
    <t>1984年</t>
  </si>
  <si>
    <t>1985年</t>
  </si>
  <si>
    <t>1986年</t>
  </si>
  <si>
    <t>前年比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</si>
  <si>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</si>
  <si>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</si>
  <si>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</si>
  <si>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</si>
  <si>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</si>
  <si>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</si>
  <si>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</si>
  <si>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</si>
  <si>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</si>
  <si>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</si>
  <si>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</si>
  <si>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</si>
  <si>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</si>
  <si>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2001年</t>
  </si>
  <si>
    <t>2003年</t>
  </si>
  <si>
    <t>2005年</t>
  </si>
  <si>
    <t>中部</t>
  </si>
  <si>
    <t>70才以上</t>
  </si>
  <si>
    <t>総計</t>
  </si>
  <si>
    <t>0〜4才</t>
  </si>
  <si>
    <t>5〜9才</t>
  </si>
  <si>
    <t>10〜14才</t>
  </si>
  <si>
    <t>15〜19才</t>
  </si>
  <si>
    <t>2007年</t>
  </si>
  <si>
    <t>北海道</t>
  </si>
  <si>
    <t>神奈川</t>
  </si>
  <si>
    <t>和歌山</t>
  </si>
  <si>
    <t>青　森</t>
  </si>
  <si>
    <t>岩　手</t>
  </si>
  <si>
    <t>宮　城</t>
  </si>
  <si>
    <t>秋　田</t>
  </si>
  <si>
    <t>山　形</t>
  </si>
  <si>
    <t>福　島</t>
  </si>
  <si>
    <t>20〜24才</t>
  </si>
  <si>
    <t>25〜29才</t>
  </si>
  <si>
    <t>30〜34才</t>
  </si>
  <si>
    <t>35〜39才</t>
  </si>
  <si>
    <t>40〜44才</t>
  </si>
  <si>
    <t>45〜49才</t>
  </si>
  <si>
    <t>50〜54才</t>
  </si>
  <si>
    <t>55〜59才</t>
  </si>
  <si>
    <t>北九州</t>
  </si>
  <si>
    <t>60〜64才</t>
  </si>
  <si>
    <t>65〜69才</t>
  </si>
  <si>
    <t>02年比</t>
  </si>
  <si>
    <t>-</t>
  </si>
  <si>
    <t>-</t>
  </si>
  <si>
    <t>-</t>
  </si>
  <si>
    <t>不詳</t>
  </si>
  <si>
    <t>男性</t>
  </si>
  <si>
    <t>女性</t>
  </si>
  <si>
    <t>成田</t>
  </si>
  <si>
    <t>新千歳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</si>
</sst>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.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9"/>
      <name val="Osaka"/>
      <family val="0"/>
    </font>
    <font>
      <sz val="12"/>
      <color indexed="10"/>
      <name val="Osak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uble"/>
      <bottom style="medium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tted"/>
      <top style="double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dotted"/>
      <right style="thin"/>
      <top style="double"/>
      <bottom style="double"/>
    </border>
    <border>
      <left>
        <color indexed="63"/>
      </left>
      <right style="dotted"/>
      <top style="double"/>
      <bottom style="double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176" fontId="1" fillId="0" borderId="0" xfId="15" applyNumberFormat="1" applyFont="1" applyAlignment="1">
      <alignment/>
    </xf>
    <xf numFmtId="176" fontId="0" fillId="0" borderId="0" xfId="15" applyNumberFormat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76" fontId="0" fillId="0" borderId="7" xfId="15" applyNumberFormat="1" applyBorder="1" applyAlignment="1">
      <alignment/>
    </xf>
    <xf numFmtId="176" fontId="0" fillId="0" borderId="8" xfId="15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12" xfId="15" applyNumberFormat="1" applyBorder="1" applyAlignment="1">
      <alignment/>
    </xf>
    <xf numFmtId="176" fontId="0" fillId="0" borderId="13" xfId="15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76" fontId="0" fillId="0" borderId="24" xfId="15" applyNumberFormat="1" applyBorder="1" applyAlignment="1">
      <alignment/>
    </xf>
    <xf numFmtId="176" fontId="0" fillId="0" borderId="25" xfId="15" applyNumberFormat="1" applyBorder="1" applyAlignment="1">
      <alignment/>
    </xf>
    <xf numFmtId="176" fontId="0" fillId="0" borderId="26" xfId="15" applyNumberFormat="1" applyBorder="1" applyAlignment="1">
      <alignment/>
    </xf>
    <xf numFmtId="176" fontId="0" fillId="0" borderId="27" xfId="15" applyNumberFormat="1" applyBorder="1" applyAlignment="1">
      <alignment/>
    </xf>
    <xf numFmtId="3" fontId="0" fillId="0" borderId="28" xfId="0" applyNumberFormat="1" applyBorder="1" applyAlignment="1">
      <alignment/>
    </xf>
    <xf numFmtId="176" fontId="0" fillId="0" borderId="9" xfId="15" applyNumberFormat="1" applyBorder="1" applyAlignment="1">
      <alignment/>
    </xf>
    <xf numFmtId="3" fontId="0" fillId="0" borderId="29" xfId="0" applyNumberFormat="1" applyBorder="1" applyAlignment="1">
      <alignment/>
    </xf>
    <xf numFmtId="176" fontId="0" fillId="0" borderId="30" xfId="15" applyNumberFormat="1" applyBorder="1" applyAlignment="1">
      <alignment/>
    </xf>
    <xf numFmtId="3" fontId="0" fillId="0" borderId="31" xfId="0" applyNumberFormat="1" applyBorder="1" applyAlignment="1">
      <alignment/>
    </xf>
    <xf numFmtId="176" fontId="0" fillId="0" borderId="32" xfId="15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176" fontId="0" fillId="0" borderId="35" xfId="15" applyNumberFormat="1" applyBorder="1" applyAlignment="1">
      <alignment/>
    </xf>
    <xf numFmtId="3" fontId="0" fillId="0" borderId="16" xfId="0" applyNumberFormat="1" applyBorder="1" applyAlignment="1">
      <alignment/>
    </xf>
    <xf numFmtId="176" fontId="0" fillId="0" borderId="36" xfId="15" applyNumberFormat="1" applyBorder="1" applyAlignment="1">
      <alignment/>
    </xf>
    <xf numFmtId="3" fontId="0" fillId="0" borderId="37" xfId="0" applyNumberForma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Fill="1" applyBorder="1" applyAlignment="1">
      <alignment/>
    </xf>
    <xf numFmtId="176" fontId="0" fillId="0" borderId="42" xfId="15" applyNumberFormat="1" applyBorder="1" applyAlignment="1">
      <alignment/>
    </xf>
    <xf numFmtId="176" fontId="0" fillId="0" borderId="43" xfId="15" applyNumberFormat="1" applyBorder="1" applyAlignment="1">
      <alignment/>
    </xf>
    <xf numFmtId="176" fontId="0" fillId="0" borderId="44" xfId="15" applyNumberFormat="1" applyBorder="1" applyAlignment="1">
      <alignment/>
    </xf>
    <xf numFmtId="176" fontId="0" fillId="0" borderId="45" xfId="15" applyNumberFormat="1" applyBorder="1" applyAlignment="1">
      <alignment/>
    </xf>
    <xf numFmtId="3" fontId="0" fillId="0" borderId="46" xfId="0" applyNumberFormat="1" applyBorder="1" applyAlignment="1">
      <alignment/>
    </xf>
    <xf numFmtId="176" fontId="0" fillId="0" borderId="47" xfId="15" applyNumberFormat="1" applyBorder="1" applyAlignment="1">
      <alignment/>
    </xf>
    <xf numFmtId="3" fontId="0" fillId="0" borderId="48" xfId="0" applyNumberFormat="1" applyBorder="1" applyAlignment="1">
      <alignment/>
    </xf>
    <xf numFmtId="176" fontId="0" fillId="0" borderId="49" xfId="15" applyNumberFormat="1" applyBorder="1" applyAlignment="1">
      <alignment/>
    </xf>
    <xf numFmtId="3" fontId="0" fillId="0" borderId="50" xfId="0" applyNumberFormat="1" applyBorder="1" applyAlignment="1">
      <alignment/>
    </xf>
    <xf numFmtId="176" fontId="0" fillId="0" borderId="51" xfId="15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11" xfId="15" applyNumberFormat="1" applyBorder="1" applyAlignment="1">
      <alignment/>
    </xf>
    <xf numFmtId="3" fontId="0" fillId="0" borderId="54" xfId="0" applyNumberFormat="1" applyBorder="1" applyAlignment="1">
      <alignment/>
    </xf>
    <xf numFmtId="0" fontId="0" fillId="0" borderId="5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28" xfId="0" applyBorder="1" applyAlignment="1">
      <alignment horizontal="center"/>
    </xf>
    <xf numFmtId="3" fontId="0" fillId="0" borderId="61" xfId="0" applyNumberFormat="1" applyBorder="1" applyAlignment="1">
      <alignment/>
    </xf>
    <xf numFmtId="176" fontId="0" fillId="0" borderId="54" xfId="0" applyNumberFormat="1" applyBorder="1" applyAlignment="1">
      <alignment/>
    </xf>
    <xf numFmtId="0" fontId="0" fillId="0" borderId="5" xfId="0" applyFill="1" applyBorder="1" applyAlignment="1">
      <alignment horizontal="center"/>
    </xf>
    <xf numFmtId="3" fontId="0" fillId="0" borderId="60" xfId="0" applyNumberFormat="1" applyFill="1" applyBorder="1" applyAlignment="1">
      <alignment/>
    </xf>
    <xf numFmtId="176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0" fillId="0" borderId="66" xfId="0" applyFill="1" applyBorder="1" applyAlignment="1">
      <alignment horizontal="center"/>
    </xf>
    <xf numFmtId="3" fontId="0" fillId="0" borderId="59" xfId="0" applyNumberFormat="1" applyFill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2" xfId="15" applyNumberFormat="1" applyBorder="1" applyAlignment="1">
      <alignment/>
    </xf>
    <xf numFmtId="176" fontId="0" fillId="0" borderId="1" xfId="15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70" xfId="15" applyNumberFormat="1" applyBorder="1" applyAlignment="1">
      <alignment/>
    </xf>
    <xf numFmtId="176" fontId="0" fillId="0" borderId="37" xfId="15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176" fontId="0" fillId="0" borderId="73" xfId="15" applyNumberFormat="1" applyBorder="1" applyAlignment="1">
      <alignment/>
    </xf>
    <xf numFmtId="176" fontId="0" fillId="0" borderId="47" xfId="15" applyNumberFormat="1" applyFont="1" applyBorder="1" applyAlignment="1">
      <alignment horizontal="center"/>
    </xf>
    <xf numFmtId="176" fontId="0" fillId="0" borderId="74" xfId="15" applyNumberFormat="1" applyFont="1" applyBorder="1" applyAlignment="1">
      <alignment horizontal="center"/>
    </xf>
    <xf numFmtId="176" fontId="0" fillId="0" borderId="7" xfId="0" applyNumberFormat="1" applyBorder="1" applyAlignment="1">
      <alignment/>
    </xf>
    <xf numFmtId="176" fontId="0" fillId="0" borderId="75" xfId="0" applyNumberFormat="1" applyBorder="1" applyAlignment="1">
      <alignment horizontal="center"/>
    </xf>
    <xf numFmtId="176" fontId="0" fillId="0" borderId="76" xfId="0" applyNumberFormat="1" applyBorder="1" applyAlignment="1">
      <alignment/>
    </xf>
    <xf numFmtId="176" fontId="0" fillId="0" borderId="77" xfId="15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78" xfId="15" applyNumberFormat="1" applyBorder="1" applyAlignment="1">
      <alignment/>
    </xf>
    <xf numFmtId="176" fontId="0" fillId="0" borderId="76" xfId="15" applyNumberFormat="1" applyBorder="1" applyAlignment="1">
      <alignment/>
    </xf>
    <xf numFmtId="176" fontId="0" fillId="0" borderId="79" xfId="15" applyNumberFormat="1" applyBorder="1" applyAlignment="1">
      <alignment/>
    </xf>
    <xf numFmtId="0" fontId="0" fillId="0" borderId="80" xfId="0" applyBorder="1" applyAlignment="1">
      <alignment horizontal="center"/>
    </xf>
    <xf numFmtId="176" fontId="0" fillId="0" borderId="81" xfId="15" applyNumberForma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176" fontId="0" fillId="0" borderId="83" xfId="15" applyNumberFormat="1" applyBorder="1" applyAlignment="1">
      <alignment horizontal="center"/>
    </xf>
    <xf numFmtId="177" fontId="0" fillId="0" borderId="81" xfId="0" applyNumberFormat="1" applyBorder="1" applyAlignment="1">
      <alignment horizontal="center"/>
    </xf>
    <xf numFmtId="3" fontId="0" fillId="0" borderId="84" xfId="0" applyNumberFormat="1" applyBorder="1" applyAlignment="1">
      <alignment/>
    </xf>
    <xf numFmtId="177" fontId="0" fillId="0" borderId="85" xfId="0" applyNumberFormat="1" applyBorder="1" applyAlignment="1">
      <alignment horizontal="center"/>
    </xf>
    <xf numFmtId="0" fontId="0" fillId="0" borderId="55" xfId="0" applyBorder="1" applyAlignment="1">
      <alignment/>
    </xf>
    <xf numFmtId="176" fontId="0" fillId="0" borderId="86" xfId="15" applyNumberFormat="1" applyBorder="1" applyAlignment="1">
      <alignment/>
    </xf>
    <xf numFmtId="3" fontId="0" fillId="0" borderId="87" xfId="0" applyNumberFormat="1" applyBorder="1" applyAlignment="1">
      <alignment/>
    </xf>
    <xf numFmtId="176" fontId="0" fillId="0" borderId="88" xfId="15" applyNumberFormat="1" applyBorder="1" applyAlignment="1">
      <alignment/>
    </xf>
    <xf numFmtId="176" fontId="0" fillId="0" borderId="89" xfId="15" applyNumberFormat="1" applyBorder="1" applyAlignment="1">
      <alignment/>
    </xf>
    <xf numFmtId="3" fontId="0" fillId="0" borderId="90" xfId="0" applyNumberFormat="1" applyBorder="1" applyAlignment="1">
      <alignment/>
    </xf>
    <xf numFmtId="176" fontId="0" fillId="0" borderId="31" xfId="15" applyNumberFormat="1" applyBorder="1" applyAlignment="1">
      <alignment/>
    </xf>
    <xf numFmtId="176" fontId="0" fillId="0" borderId="89" xfId="0" applyNumberFormat="1" applyBorder="1" applyAlignment="1">
      <alignment/>
    </xf>
    <xf numFmtId="3" fontId="0" fillId="0" borderId="91" xfId="0" applyNumberFormat="1" applyBorder="1" applyAlignment="1">
      <alignment horizontal="center"/>
    </xf>
    <xf numFmtId="176" fontId="0" fillId="0" borderId="92" xfId="15" applyNumberFormat="1" applyBorder="1" applyAlignment="1">
      <alignment horizontal="center"/>
    </xf>
    <xf numFmtId="0" fontId="0" fillId="0" borderId="93" xfId="0" applyBorder="1" applyAlignment="1">
      <alignment horizontal="center"/>
    </xf>
    <xf numFmtId="176" fontId="0" fillId="0" borderId="94" xfId="15" applyNumberFormat="1" applyBorder="1" applyAlignment="1">
      <alignment horizontal="center"/>
    </xf>
    <xf numFmtId="176" fontId="0" fillId="0" borderId="95" xfId="15" applyNumberFormat="1" applyBorder="1" applyAlignment="1">
      <alignment horizontal="center"/>
    </xf>
    <xf numFmtId="3" fontId="0" fillId="0" borderId="96" xfId="15" applyNumberFormat="1" applyFont="1" applyFill="1" applyBorder="1" applyAlignment="1">
      <alignment horizontal="center"/>
    </xf>
    <xf numFmtId="176" fontId="0" fillId="0" borderId="94" xfId="15" applyNumberFormat="1" applyFont="1" applyFill="1" applyBorder="1" applyAlignment="1">
      <alignment horizontal="center"/>
    </xf>
    <xf numFmtId="3" fontId="0" fillId="0" borderId="93" xfId="15" applyNumberFormat="1" applyFont="1" applyFill="1" applyBorder="1" applyAlignment="1">
      <alignment horizontal="center"/>
    </xf>
    <xf numFmtId="3" fontId="0" fillId="0" borderId="97" xfId="15" applyNumberFormat="1" applyFont="1" applyFill="1" applyBorder="1" applyAlignment="1">
      <alignment horizontal="center"/>
    </xf>
    <xf numFmtId="176" fontId="0" fillId="0" borderId="78" xfId="15" applyNumberFormat="1" applyFont="1" applyFill="1" applyBorder="1" applyAlignment="1">
      <alignment horizontal="center"/>
    </xf>
    <xf numFmtId="176" fontId="0" fillId="0" borderId="92" xfId="15" applyNumberFormat="1" applyFont="1" applyFill="1" applyBorder="1" applyAlignment="1">
      <alignment horizontal="center"/>
    </xf>
    <xf numFmtId="176" fontId="0" fillId="0" borderId="91" xfId="15" applyNumberFormat="1" applyFont="1" applyFill="1" applyBorder="1" applyAlignment="1">
      <alignment horizontal="center"/>
    </xf>
    <xf numFmtId="176" fontId="0" fillId="0" borderId="95" xfId="15" applyNumberFormat="1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176" fontId="0" fillId="0" borderId="85" xfId="15" applyNumberFormat="1" applyBorder="1" applyAlignment="1">
      <alignment horizontal="center"/>
    </xf>
    <xf numFmtId="176" fontId="0" fillId="0" borderId="98" xfId="15" applyNumberFormat="1" applyBorder="1" applyAlignment="1">
      <alignment horizontal="center"/>
    </xf>
    <xf numFmtId="3" fontId="0" fillId="0" borderId="55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" xfId="15" applyNumberFormat="1" applyFont="1" applyFill="1" applyBorder="1" applyAlignment="1">
      <alignment horizontal="center"/>
    </xf>
    <xf numFmtId="176" fontId="0" fillId="0" borderId="9" xfId="15" applyNumberFormat="1" applyFont="1" applyFill="1" applyBorder="1" applyAlignment="1">
      <alignment horizontal="center"/>
    </xf>
    <xf numFmtId="176" fontId="0" fillId="0" borderId="18" xfId="15" applyNumberFormat="1" applyFont="1" applyFill="1" applyBorder="1" applyAlignment="1">
      <alignment horizontal="center"/>
    </xf>
    <xf numFmtId="176" fontId="0" fillId="0" borderId="42" xfId="15" applyNumberFormat="1" applyFont="1" applyFill="1" applyBorder="1" applyAlignment="1">
      <alignment horizontal="center"/>
    </xf>
    <xf numFmtId="3" fontId="0" fillId="0" borderId="52" xfId="15" applyNumberFormat="1" applyFont="1" applyFill="1" applyBorder="1" applyAlignment="1">
      <alignment horizontal="center"/>
    </xf>
    <xf numFmtId="176" fontId="0" fillId="0" borderId="42" xfId="0" applyNumberFormat="1" applyBorder="1" applyAlignment="1">
      <alignment/>
    </xf>
    <xf numFmtId="176" fontId="0" fillId="0" borderId="7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99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81" xfId="0" applyNumberFormat="1" applyBorder="1" applyAlignment="1">
      <alignment horizontal="center"/>
    </xf>
    <xf numFmtId="176" fontId="0" fillId="0" borderId="85" xfId="0" applyNumberFormat="1" applyBorder="1" applyAlignment="1">
      <alignment horizontal="center"/>
    </xf>
    <xf numFmtId="176" fontId="0" fillId="0" borderId="35" xfId="0" applyNumberFormat="1" applyBorder="1" applyAlignment="1">
      <alignment/>
    </xf>
    <xf numFmtId="176" fontId="0" fillId="0" borderId="32" xfId="0" applyNumberFormat="1" applyBorder="1" applyAlignment="1">
      <alignment/>
    </xf>
    <xf numFmtId="3" fontId="0" fillId="0" borderId="100" xfId="0" applyNumberFormat="1" applyBorder="1" applyAlignment="1">
      <alignment/>
    </xf>
    <xf numFmtId="176" fontId="0" fillId="0" borderId="67" xfId="15" applyNumberFormat="1" applyBorder="1" applyAlignment="1">
      <alignment/>
    </xf>
    <xf numFmtId="176" fontId="0" fillId="0" borderId="10" xfId="15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33" xfId="0" applyNumberFormat="1" applyBorder="1" applyAlignment="1">
      <alignment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176" fontId="0" fillId="0" borderId="74" xfId="0" applyNumberFormat="1" applyBorder="1" applyAlignment="1">
      <alignment/>
    </xf>
    <xf numFmtId="176" fontId="0" fillId="0" borderId="104" xfId="0" applyNumberFormat="1" applyBorder="1" applyAlignment="1">
      <alignment/>
    </xf>
    <xf numFmtId="3" fontId="0" fillId="0" borderId="105" xfId="0" applyNumberFormat="1" applyBorder="1" applyAlignment="1">
      <alignment/>
    </xf>
    <xf numFmtId="176" fontId="0" fillId="0" borderId="88" xfId="0" applyNumberFormat="1" applyBorder="1" applyAlignment="1">
      <alignment/>
    </xf>
    <xf numFmtId="3" fontId="0" fillId="0" borderId="106" xfId="0" applyNumberFormat="1" applyBorder="1" applyAlignment="1">
      <alignment/>
    </xf>
    <xf numFmtId="0" fontId="0" fillId="0" borderId="107" xfId="0" applyBorder="1" applyAlignment="1">
      <alignment/>
    </xf>
    <xf numFmtId="176" fontId="0" fillId="0" borderId="45" xfId="0" applyNumberFormat="1" applyBorder="1" applyAlignment="1">
      <alignment/>
    </xf>
    <xf numFmtId="0" fontId="0" fillId="0" borderId="108" xfId="0" applyBorder="1" applyAlignment="1">
      <alignment/>
    </xf>
    <xf numFmtId="3" fontId="0" fillId="0" borderId="77" xfId="0" applyNumberFormat="1" applyBorder="1" applyAlignment="1">
      <alignment/>
    </xf>
    <xf numFmtId="176" fontId="0" fillId="0" borderId="109" xfId="0" applyNumberFormat="1" applyBorder="1" applyAlignment="1">
      <alignment/>
    </xf>
    <xf numFmtId="3" fontId="0" fillId="0" borderId="110" xfId="0" applyNumberFormat="1" applyBorder="1" applyAlignment="1">
      <alignment/>
    </xf>
    <xf numFmtId="176" fontId="0" fillId="0" borderId="20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176" fontId="0" fillId="0" borderId="45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3" fontId="0" fillId="0" borderId="111" xfId="0" applyNumberFormat="1" applyBorder="1" applyAlignment="1">
      <alignment horizontal="center"/>
    </xf>
    <xf numFmtId="3" fontId="0" fillId="0" borderId="111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7" fillId="0" borderId="34" xfId="0" applyFont="1" applyFill="1" applyBorder="1" applyAlignment="1">
      <alignment/>
    </xf>
    <xf numFmtId="3" fontId="0" fillId="0" borderId="80" xfId="0" applyNumberForma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3" fontId="0" fillId="0" borderId="66" xfId="0" applyNumberFormat="1" applyBorder="1" applyAlignment="1">
      <alignment/>
    </xf>
    <xf numFmtId="3" fontId="0" fillId="0" borderId="113" xfId="0" applyNumberFormat="1" applyBorder="1" applyAlignment="1">
      <alignment/>
    </xf>
    <xf numFmtId="0" fontId="0" fillId="0" borderId="114" xfId="0" applyFill="1" applyBorder="1" applyAlignment="1">
      <alignment horizontal="center"/>
    </xf>
    <xf numFmtId="3" fontId="0" fillId="0" borderId="93" xfId="0" applyNumberFormat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68" xfId="0" applyBorder="1" applyAlignment="1">
      <alignment horizontal="center"/>
    </xf>
    <xf numFmtId="176" fontId="0" fillId="0" borderId="54" xfId="0" applyNumberFormat="1" applyBorder="1" applyAlignment="1">
      <alignment horizontal="center"/>
    </xf>
    <xf numFmtId="0" fontId="0" fillId="0" borderId="87" xfId="0" applyBorder="1" applyAlignment="1">
      <alignment horizontal="center"/>
    </xf>
    <xf numFmtId="3" fontId="0" fillId="0" borderId="101" xfId="0" applyNumberFormat="1" applyBorder="1" applyAlignment="1">
      <alignment horizontal="center"/>
    </xf>
    <xf numFmtId="3" fontId="0" fillId="0" borderId="102" xfId="0" applyNumberFormat="1" applyBorder="1" applyAlignment="1">
      <alignment/>
    </xf>
    <xf numFmtId="176" fontId="0" fillId="0" borderId="102" xfId="0" applyNumberFormat="1" applyBorder="1" applyAlignment="1">
      <alignment horizontal="center"/>
    </xf>
    <xf numFmtId="3" fontId="0" fillId="0" borderId="103" xfId="0" applyNumberFormat="1" applyBorder="1" applyAlignment="1">
      <alignment/>
    </xf>
    <xf numFmtId="176" fontId="0" fillId="0" borderId="103" xfId="0" applyNumberFormat="1" applyBorder="1" applyAlignment="1">
      <alignment/>
    </xf>
    <xf numFmtId="0" fontId="0" fillId="0" borderId="19" xfId="0" applyBorder="1" applyAlignment="1">
      <alignment horizontal="center"/>
    </xf>
    <xf numFmtId="3" fontId="0" fillId="0" borderId="107" xfId="0" applyNumberFormat="1" applyBorder="1" applyAlignment="1">
      <alignment/>
    </xf>
    <xf numFmtId="176" fontId="0" fillId="0" borderId="107" xfId="0" applyNumberFormat="1" applyBorder="1" applyAlignment="1">
      <alignment/>
    </xf>
    <xf numFmtId="3" fontId="0" fillId="0" borderId="100" xfId="0" applyNumberFormat="1" applyBorder="1" applyAlignment="1">
      <alignment horizontal="center"/>
    </xf>
    <xf numFmtId="176" fontId="8" fillId="0" borderId="107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33" xfId="0" applyNumberFormat="1" applyFont="1" applyBorder="1" applyAlignment="1">
      <alignment/>
    </xf>
    <xf numFmtId="0" fontId="0" fillId="0" borderId="0" xfId="0" applyAlignment="1">
      <alignment horizontal="left"/>
    </xf>
    <xf numFmtId="176" fontId="8" fillId="0" borderId="42" xfId="0" applyNumberFormat="1" applyFont="1" applyBorder="1" applyAlignment="1">
      <alignment/>
    </xf>
    <xf numFmtId="176" fontId="8" fillId="0" borderId="9" xfId="0" applyNumberFormat="1" applyFont="1" applyBorder="1" applyAlignment="1">
      <alignment/>
    </xf>
    <xf numFmtId="176" fontId="8" fillId="0" borderId="9" xfId="15" applyNumberFormat="1" applyFont="1" applyBorder="1" applyAlignment="1">
      <alignment/>
    </xf>
    <xf numFmtId="176" fontId="8" fillId="0" borderId="42" xfId="15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2" borderId="108" xfId="0" applyFill="1" applyBorder="1" applyAlignment="1">
      <alignment/>
    </xf>
    <xf numFmtId="3" fontId="0" fillId="2" borderId="110" xfId="0" applyNumberFormat="1" applyFill="1" applyBorder="1" applyAlignment="1">
      <alignment/>
    </xf>
    <xf numFmtId="176" fontId="0" fillId="2" borderId="109" xfId="0" applyNumberFormat="1" applyFill="1" applyBorder="1" applyAlignment="1">
      <alignment/>
    </xf>
    <xf numFmtId="176" fontId="0" fillId="2" borderId="20" xfId="0" applyNumberFormat="1" applyFill="1" applyBorder="1" applyAlignment="1">
      <alignment/>
    </xf>
    <xf numFmtId="3" fontId="0" fillId="2" borderId="77" xfId="0" applyNumberFormat="1" applyFill="1" applyBorder="1" applyAlignment="1">
      <alignment/>
    </xf>
    <xf numFmtId="3" fontId="0" fillId="0" borderId="115" xfId="0" applyNumberFormat="1" applyBorder="1" applyAlignment="1">
      <alignment horizontal="center"/>
    </xf>
    <xf numFmtId="3" fontId="0" fillId="0" borderId="116" xfId="0" applyNumberFormat="1" applyBorder="1" applyAlignment="1">
      <alignment horizontal="center"/>
    </xf>
    <xf numFmtId="3" fontId="0" fillId="0" borderId="117" xfId="0" applyNumberFormat="1" applyBorder="1" applyAlignment="1">
      <alignment horizontal="center"/>
    </xf>
    <xf numFmtId="3" fontId="0" fillId="0" borderId="115" xfId="0" applyNumberFormat="1" applyFont="1" applyBorder="1" applyAlignment="1">
      <alignment horizontal="center"/>
    </xf>
    <xf numFmtId="3" fontId="0" fillId="0" borderId="116" xfId="0" applyNumberFormat="1" applyFont="1" applyBorder="1" applyAlignment="1">
      <alignment horizontal="center"/>
    </xf>
    <xf numFmtId="3" fontId="0" fillId="0" borderId="117" xfId="0" applyNumberFormat="1" applyFont="1" applyBorder="1" applyAlignment="1">
      <alignment horizontal="center"/>
    </xf>
    <xf numFmtId="3" fontId="0" fillId="0" borderId="118" xfId="0" applyNumberFormat="1" applyBorder="1" applyAlignment="1">
      <alignment horizontal="center"/>
    </xf>
    <xf numFmtId="3" fontId="0" fillId="0" borderId="83" xfId="0" applyNumberFormat="1" applyBorder="1" applyAlignment="1">
      <alignment horizontal="center"/>
    </xf>
    <xf numFmtId="3" fontId="0" fillId="0" borderId="81" xfId="0" applyNumberForma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48"/>
  <sheetViews>
    <sheetView tabSelected="1" workbookViewId="0" topLeftCell="A1">
      <selection activeCell="J45" sqref="J45"/>
    </sheetView>
  </sheetViews>
  <sheetFormatPr defaultColWidth="12.796875" defaultRowHeight="15"/>
  <cols>
    <col min="1" max="1" width="1.8984375" style="0" customWidth="1"/>
    <col min="2" max="2" width="10.59765625" style="0" customWidth="1"/>
    <col min="3" max="3" width="10.59765625" style="1" customWidth="1"/>
    <col min="4" max="4" width="8.09765625" style="114" customWidth="1"/>
    <col min="5" max="5" width="10.59765625" style="1" customWidth="1"/>
    <col min="6" max="6" width="8.09765625" style="114" customWidth="1"/>
    <col min="7" max="7" width="10.8984375" style="0" customWidth="1"/>
    <col min="8" max="8" width="8.09765625" style="0" customWidth="1"/>
    <col min="9" max="9" width="9.59765625" style="0" customWidth="1"/>
    <col min="10" max="10" width="6.3984375" style="0" customWidth="1"/>
    <col min="11" max="11" width="6.69921875" style="0" customWidth="1"/>
    <col min="12" max="12" width="9.59765625" style="0" customWidth="1"/>
    <col min="13" max="13" width="7.69921875" style="0" customWidth="1"/>
    <col min="14" max="14" width="7.8984375" style="0" customWidth="1"/>
    <col min="15" max="15" width="6.3984375" style="0" customWidth="1"/>
    <col min="16" max="16" width="9.59765625" style="0" customWidth="1"/>
    <col min="17" max="17" width="7.3984375" style="0" customWidth="1"/>
    <col min="18" max="18" width="6.3984375" style="0" customWidth="1"/>
    <col min="19" max="16384" width="10.59765625" style="0" customWidth="1"/>
  </cols>
  <sheetData>
    <row r="2" ht="18">
      <c r="B2" t="s">
        <v>46</v>
      </c>
    </row>
    <row r="3" spans="2:8" ht="18">
      <c r="B3" s="187"/>
      <c r="C3" s="194" t="s">
        <v>130</v>
      </c>
      <c r="D3" s="195" t="s">
        <v>6</v>
      </c>
      <c r="E3" s="197" t="s">
        <v>21</v>
      </c>
      <c r="F3" s="196" t="s">
        <v>6</v>
      </c>
      <c r="G3" s="197" t="s">
        <v>138</v>
      </c>
      <c r="H3" s="196" t="s">
        <v>6</v>
      </c>
    </row>
    <row r="4" spans="2:8" ht="18">
      <c r="B4" s="180" t="s">
        <v>22</v>
      </c>
      <c r="C4" s="89">
        <v>157</v>
      </c>
      <c r="D4" s="183">
        <v>0.793</v>
      </c>
      <c r="E4" s="184">
        <v>370</v>
      </c>
      <c r="F4" s="83">
        <f aca="true" t="shared" si="0" ref="F4:F13">SUM(E4/C4)</f>
        <v>2.356687898089172</v>
      </c>
      <c r="G4" s="184">
        <v>231</v>
      </c>
      <c r="H4" s="27">
        <f aca="true" t="shared" si="1" ref="H4:H13">SUM(G4/E4)</f>
        <v>0.6243243243243243</v>
      </c>
    </row>
    <row r="5" spans="2:8" ht="18">
      <c r="B5" s="187" t="s">
        <v>23</v>
      </c>
      <c r="C5" s="4">
        <v>495</v>
      </c>
      <c r="D5" s="188">
        <v>0.667</v>
      </c>
      <c r="E5" s="198">
        <v>644</v>
      </c>
      <c r="F5" s="27">
        <f t="shared" si="0"/>
        <v>1.301010101010101</v>
      </c>
      <c r="G5" s="198">
        <v>24</v>
      </c>
      <c r="H5" s="27">
        <f t="shared" si="1"/>
        <v>0.037267080745341616</v>
      </c>
    </row>
    <row r="6" spans="2:8" ht="18">
      <c r="B6" s="187" t="s">
        <v>24</v>
      </c>
      <c r="C6" s="4">
        <v>811</v>
      </c>
      <c r="D6" s="188">
        <v>1.759</v>
      </c>
      <c r="E6" s="198">
        <v>173</v>
      </c>
      <c r="F6" s="27">
        <f t="shared" si="0"/>
        <v>0.21331689272503082</v>
      </c>
      <c r="G6" s="198">
        <v>538</v>
      </c>
      <c r="H6" s="27">
        <f t="shared" si="1"/>
        <v>3.1098265895953756</v>
      </c>
    </row>
    <row r="7" spans="2:8" ht="18">
      <c r="B7" s="187" t="s">
        <v>25</v>
      </c>
      <c r="C7" s="4">
        <v>1322</v>
      </c>
      <c r="D7" s="188">
        <v>1.238</v>
      </c>
      <c r="E7" s="198">
        <v>3386</v>
      </c>
      <c r="F7" s="27">
        <f t="shared" si="0"/>
        <v>2.5612708018154313</v>
      </c>
      <c r="G7" s="198">
        <v>5889</v>
      </c>
      <c r="H7" s="27">
        <f t="shared" si="1"/>
        <v>1.7392203189604252</v>
      </c>
    </row>
    <row r="8" spans="2:8" ht="18">
      <c r="B8" s="187" t="s">
        <v>167</v>
      </c>
      <c r="C8" s="4">
        <v>113694</v>
      </c>
      <c r="D8" s="188">
        <v>1.085</v>
      </c>
      <c r="E8" s="198">
        <v>110389</v>
      </c>
      <c r="F8" s="27">
        <f t="shared" si="0"/>
        <v>0.9709307439266804</v>
      </c>
      <c r="G8" s="198">
        <v>101858</v>
      </c>
      <c r="H8" s="27">
        <f t="shared" si="1"/>
        <v>0.9227187491507306</v>
      </c>
    </row>
    <row r="9" spans="2:8" ht="18.75" thickBot="1">
      <c r="B9" s="179" t="s">
        <v>26</v>
      </c>
      <c r="C9" s="48">
        <v>3769</v>
      </c>
      <c r="D9" s="182">
        <v>1.023</v>
      </c>
      <c r="E9" s="199">
        <v>4663</v>
      </c>
      <c r="F9" s="177">
        <f t="shared" si="0"/>
        <v>1.2371981958079066</v>
      </c>
      <c r="G9" s="199">
        <v>4345</v>
      </c>
      <c r="H9" s="177">
        <f t="shared" si="1"/>
        <v>0.9318035599399528</v>
      </c>
    </row>
    <row r="10" spans="2:8" ht="19.5" thickBot="1" thickTop="1">
      <c r="B10" s="229" t="s">
        <v>47</v>
      </c>
      <c r="C10" s="230">
        <f>SUM(C4+C5+C6+C7+C8+C9)</f>
        <v>120248</v>
      </c>
      <c r="D10" s="231"/>
      <c r="E10" s="230">
        <f>SUM(E4+E5+E6+E7+E8+E9)</f>
        <v>119625</v>
      </c>
      <c r="F10" s="232">
        <f t="shared" si="0"/>
        <v>0.9948190406493247</v>
      </c>
      <c r="G10" s="230">
        <f>SUM(G4+G5+G6+G7+G8+G9)</f>
        <v>112885</v>
      </c>
      <c r="H10" s="231">
        <f t="shared" si="1"/>
        <v>0.9436572622779519</v>
      </c>
    </row>
    <row r="11" spans="2:8" ht="18.75" thickTop="1">
      <c r="B11" s="181" t="s">
        <v>27</v>
      </c>
      <c r="C11" s="45">
        <v>10055</v>
      </c>
      <c r="D11" s="185">
        <v>0.858</v>
      </c>
      <c r="E11" s="186">
        <v>9430</v>
      </c>
      <c r="F11" s="178">
        <f t="shared" si="0"/>
        <v>0.9378418697165589</v>
      </c>
      <c r="G11" s="186">
        <v>8551</v>
      </c>
      <c r="H11" s="178">
        <f t="shared" si="1"/>
        <v>0.9067868504772004</v>
      </c>
    </row>
    <row r="12" spans="2:8" ht="18">
      <c r="B12" s="187" t="s">
        <v>28</v>
      </c>
      <c r="C12" s="4">
        <v>8297</v>
      </c>
      <c r="D12" s="188">
        <v>0.769</v>
      </c>
      <c r="E12" s="198">
        <v>8829</v>
      </c>
      <c r="F12" s="27">
        <f t="shared" si="0"/>
        <v>1.0641195612872123</v>
      </c>
      <c r="G12" s="198">
        <v>7888</v>
      </c>
      <c r="H12" s="27">
        <f t="shared" si="1"/>
        <v>0.8934194132970892</v>
      </c>
    </row>
    <row r="13" spans="2:8" ht="18">
      <c r="B13" s="187" t="s">
        <v>29</v>
      </c>
      <c r="C13" s="4">
        <v>1640</v>
      </c>
      <c r="D13" s="188">
        <v>1.887</v>
      </c>
      <c r="E13" s="198">
        <v>1357</v>
      </c>
      <c r="F13" s="27">
        <f t="shared" si="0"/>
        <v>0.8274390243902439</v>
      </c>
      <c r="G13" s="198">
        <v>813</v>
      </c>
      <c r="H13" s="27">
        <f t="shared" si="1"/>
        <v>0.5991156963890936</v>
      </c>
    </row>
    <row r="14" spans="2:8" ht="18" hidden="1">
      <c r="B14" s="187"/>
      <c r="C14" s="4"/>
      <c r="D14" s="188"/>
      <c r="E14" s="198"/>
      <c r="F14" s="27"/>
      <c r="G14" s="198"/>
      <c r="H14" s="27"/>
    </row>
    <row r="15" spans="2:8" ht="18">
      <c r="B15" s="187" t="s">
        <v>0</v>
      </c>
      <c r="C15" s="4">
        <v>99285</v>
      </c>
      <c r="D15" s="188">
        <v>0.969</v>
      </c>
      <c r="E15" s="198">
        <v>102270</v>
      </c>
      <c r="F15" s="27">
        <f aca="true" t="shared" si="2" ref="F15:F46">SUM(E15/C15)</f>
        <v>1.0300649644961475</v>
      </c>
      <c r="G15" s="198">
        <v>94757</v>
      </c>
      <c r="H15" s="27">
        <f aca="true" t="shared" si="3" ref="H15:H46">SUM(G15/E15)</f>
        <v>0.9265375965581304</v>
      </c>
    </row>
    <row r="16" spans="2:8" ht="18.75" thickBot="1">
      <c r="B16" s="179" t="s">
        <v>30</v>
      </c>
      <c r="C16" s="48">
        <v>21410</v>
      </c>
      <c r="D16" s="182">
        <v>1.014</v>
      </c>
      <c r="E16" s="199">
        <v>19918</v>
      </c>
      <c r="F16" s="177">
        <f t="shared" si="2"/>
        <v>0.9303129378794955</v>
      </c>
      <c r="G16" s="199">
        <v>14927</v>
      </c>
      <c r="H16" s="177">
        <f t="shared" si="3"/>
        <v>0.7494226327944573</v>
      </c>
    </row>
    <row r="17" spans="2:8" ht="19.5" thickBot="1" thickTop="1">
      <c r="B17" s="229" t="s">
        <v>48</v>
      </c>
      <c r="C17" s="230">
        <f>SUM(C11+C12+C13+C15+C16)</f>
        <v>140687</v>
      </c>
      <c r="D17" s="231"/>
      <c r="E17" s="230">
        <f>SUM(E11+E12+E13+E15+E16)</f>
        <v>141804</v>
      </c>
      <c r="F17" s="232">
        <f t="shared" si="2"/>
        <v>1.0079396106250045</v>
      </c>
      <c r="G17" s="230">
        <f>SUM(G11+G12+G13+G15+G16)</f>
        <v>126936</v>
      </c>
      <c r="H17" s="231">
        <f t="shared" si="3"/>
        <v>0.8951510535668952</v>
      </c>
    </row>
    <row r="18" spans="2:8" ht="18.75" thickTop="1">
      <c r="B18" s="181" t="s">
        <v>166</v>
      </c>
      <c r="C18" s="45">
        <v>9576532</v>
      </c>
      <c r="D18" s="185">
        <v>1.012</v>
      </c>
      <c r="E18" s="186">
        <v>9635750</v>
      </c>
      <c r="F18" s="178">
        <f t="shared" si="2"/>
        <v>1.0061836581342807</v>
      </c>
      <c r="G18" s="186">
        <v>9547579</v>
      </c>
      <c r="H18" s="178">
        <f t="shared" si="3"/>
        <v>0.9908495965544976</v>
      </c>
    </row>
    <row r="19" spans="2:8" ht="18.75" thickBot="1">
      <c r="B19" s="179" t="s">
        <v>1</v>
      </c>
      <c r="C19" s="48">
        <v>359702</v>
      </c>
      <c r="D19" s="182">
        <v>1.468</v>
      </c>
      <c r="E19" s="199">
        <v>422838</v>
      </c>
      <c r="F19" s="177">
        <f t="shared" si="2"/>
        <v>1.1755230718761642</v>
      </c>
      <c r="G19" s="199">
        <v>465695</v>
      </c>
      <c r="H19" s="177">
        <f t="shared" si="3"/>
        <v>1.1013556019090054</v>
      </c>
    </row>
    <row r="20" spans="2:8" ht="19.5" thickBot="1" thickTop="1">
      <c r="B20" s="229" t="s">
        <v>10</v>
      </c>
      <c r="C20" s="230">
        <f>SUM(C18+C19)</f>
        <v>9936234</v>
      </c>
      <c r="D20" s="231"/>
      <c r="E20" s="230">
        <f>SUM(E18+E19)</f>
        <v>10058588</v>
      </c>
      <c r="F20" s="232">
        <f t="shared" si="2"/>
        <v>1.012313920948319</v>
      </c>
      <c r="G20" s="230">
        <f>SUM(G18+G19)</f>
        <v>10013274</v>
      </c>
      <c r="H20" s="232">
        <f t="shared" si="3"/>
        <v>0.9954949939295654</v>
      </c>
    </row>
    <row r="21" spans="2:8" ht="18.75" thickTop="1">
      <c r="B21" s="181" t="s">
        <v>31</v>
      </c>
      <c r="C21" s="45">
        <v>70292</v>
      </c>
      <c r="D21" s="185">
        <v>1.037</v>
      </c>
      <c r="E21" s="186">
        <v>72366</v>
      </c>
      <c r="F21" s="178">
        <f t="shared" si="2"/>
        <v>1.0295054913788197</v>
      </c>
      <c r="G21" s="186">
        <v>70168</v>
      </c>
      <c r="H21" s="27">
        <f t="shared" si="3"/>
        <v>0.9696266202360224</v>
      </c>
    </row>
    <row r="22" spans="2:8" ht="18">
      <c r="B22" s="187" t="s">
        <v>32</v>
      </c>
      <c r="C22" s="4">
        <v>28441</v>
      </c>
      <c r="D22" s="188">
        <v>0.869</v>
      </c>
      <c r="E22" s="198">
        <v>37676</v>
      </c>
      <c r="F22" s="27">
        <f t="shared" si="2"/>
        <v>1.3247072887732498</v>
      </c>
      <c r="G22" s="198">
        <v>32410</v>
      </c>
      <c r="H22" s="27">
        <f t="shared" si="3"/>
        <v>0.8602293237073999</v>
      </c>
    </row>
    <row r="23" spans="2:8" ht="18">
      <c r="B23" s="187" t="s">
        <v>33</v>
      </c>
      <c r="C23" s="4">
        <v>457</v>
      </c>
      <c r="D23" s="188">
        <v>1.193</v>
      </c>
      <c r="E23" s="198">
        <v>236</v>
      </c>
      <c r="F23" s="27">
        <f t="shared" si="2"/>
        <v>0.5164113785557987</v>
      </c>
      <c r="G23" s="198">
        <v>320</v>
      </c>
      <c r="H23" s="27">
        <f t="shared" si="3"/>
        <v>1.3559322033898304</v>
      </c>
    </row>
    <row r="24" spans="2:8" ht="18">
      <c r="B24" s="187" t="s">
        <v>34</v>
      </c>
      <c r="C24" s="4">
        <v>32459</v>
      </c>
      <c r="D24" s="188">
        <v>1.21</v>
      </c>
      <c r="E24" s="198">
        <v>28713</v>
      </c>
      <c r="F24" s="27">
        <f t="shared" si="2"/>
        <v>0.8845928710065005</v>
      </c>
      <c r="G24" s="198">
        <v>28268</v>
      </c>
      <c r="H24" s="27">
        <f t="shared" si="3"/>
        <v>0.9845017936126493</v>
      </c>
    </row>
    <row r="25" spans="2:8" ht="18.75" thickBot="1">
      <c r="B25" s="179" t="s">
        <v>131</v>
      </c>
      <c r="C25" s="48">
        <v>1858941</v>
      </c>
      <c r="D25" s="182">
        <v>1.151</v>
      </c>
      <c r="E25" s="199">
        <v>1925890</v>
      </c>
      <c r="F25" s="177">
        <f t="shared" si="2"/>
        <v>1.0360145911032141</v>
      </c>
      <c r="G25" s="199">
        <v>1973782</v>
      </c>
      <c r="H25" s="177">
        <f t="shared" si="3"/>
        <v>1.0248674638738453</v>
      </c>
    </row>
    <row r="26" spans="2:8" ht="19.5" thickBot="1" thickTop="1">
      <c r="B26" s="229" t="s">
        <v>49</v>
      </c>
      <c r="C26" s="230">
        <f>SUM(C21+C22+C23+C24+C25)</f>
        <v>1990590</v>
      </c>
      <c r="D26" s="231"/>
      <c r="E26" s="230">
        <f>SUM(E21+E22+E23+E24+E25)</f>
        <v>2064881</v>
      </c>
      <c r="F26" s="232">
        <f t="shared" si="2"/>
        <v>1.0373210957555297</v>
      </c>
      <c r="G26" s="230">
        <f>SUM(G21+G22+G23+G24+G25)</f>
        <v>2104948</v>
      </c>
      <c r="H26" s="231">
        <f t="shared" si="3"/>
        <v>1.019404023766987</v>
      </c>
    </row>
    <row r="27" spans="2:8" ht="19.5" thickBot="1" thickTop="1">
      <c r="B27" s="229" t="s">
        <v>35</v>
      </c>
      <c r="C27" s="233">
        <v>3861860</v>
      </c>
      <c r="D27" s="231">
        <v>1.028</v>
      </c>
      <c r="E27" s="230">
        <v>3861140</v>
      </c>
      <c r="F27" s="232">
        <f t="shared" si="2"/>
        <v>0.9998135613409083</v>
      </c>
      <c r="G27" s="230">
        <v>3687939</v>
      </c>
      <c r="H27" s="232">
        <f t="shared" si="3"/>
        <v>0.9551425226746505</v>
      </c>
    </row>
    <row r="28" spans="2:8" ht="18.75" thickTop="1">
      <c r="B28" s="181" t="s">
        <v>36</v>
      </c>
      <c r="C28" s="45">
        <v>80276</v>
      </c>
      <c r="D28" s="185">
        <v>1.195</v>
      </c>
      <c r="E28" s="186">
        <v>86662</v>
      </c>
      <c r="F28" s="178">
        <f t="shared" si="2"/>
        <v>1.0795505506004286</v>
      </c>
      <c r="G28" s="186">
        <v>87661</v>
      </c>
      <c r="H28" s="27">
        <f t="shared" si="3"/>
        <v>1.0115275437908195</v>
      </c>
    </row>
    <row r="29" spans="2:8" ht="18">
      <c r="B29" s="187" t="s">
        <v>37</v>
      </c>
      <c r="C29" s="4">
        <v>117608</v>
      </c>
      <c r="D29" s="188">
        <v>1.236</v>
      </c>
      <c r="E29" s="198">
        <v>135551</v>
      </c>
      <c r="F29" s="27">
        <f t="shared" si="2"/>
        <v>1.1525661519624515</v>
      </c>
      <c r="G29" s="198">
        <v>135219</v>
      </c>
      <c r="H29" s="27">
        <f t="shared" si="3"/>
        <v>0.9975507373608458</v>
      </c>
    </row>
    <row r="30" spans="2:8" ht="18">
      <c r="B30" s="187" t="s">
        <v>38</v>
      </c>
      <c r="C30" s="4">
        <v>9922</v>
      </c>
      <c r="D30" s="188">
        <v>0.756</v>
      </c>
      <c r="E30" s="198">
        <v>10240</v>
      </c>
      <c r="F30" s="27">
        <f t="shared" si="2"/>
        <v>1.0320499899213869</v>
      </c>
      <c r="G30" s="198">
        <v>9078</v>
      </c>
      <c r="H30" s="27">
        <f t="shared" si="3"/>
        <v>0.8865234375</v>
      </c>
    </row>
    <row r="31" spans="2:8" ht="18">
      <c r="B31" s="187" t="s">
        <v>39</v>
      </c>
      <c r="C31" s="4">
        <v>15740</v>
      </c>
      <c r="D31" s="188">
        <v>0.971</v>
      </c>
      <c r="E31" s="198">
        <v>13672</v>
      </c>
      <c r="F31" s="27">
        <f t="shared" si="2"/>
        <v>0.8686149936467599</v>
      </c>
      <c r="G31" s="198">
        <v>12134</v>
      </c>
      <c r="H31" s="27">
        <f t="shared" si="3"/>
        <v>0.8875073142188414</v>
      </c>
    </row>
    <row r="32" spans="2:8" ht="18.75" thickBot="1">
      <c r="B32" s="179" t="s">
        <v>40</v>
      </c>
      <c r="C32" s="48">
        <v>19670</v>
      </c>
      <c r="D32" s="182">
        <v>0.969</v>
      </c>
      <c r="E32" s="199">
        <v>19649</v>
      </c>
      <c r="F32" s="177">
        <f t="shared" si="2"/>
        <v>0.998932384341637</v>
      </c>
      <c r="G32" s="199">
        <v>18019</v>
      </c>
      <c r="H32" s="177">
        <f t="shared" si="3"/>
        <v>0.9170441243829203</v>
      </c>
    </row>
    <row r="33" spans="2:8" ht="19.5" thickBot="1" thickTop="1">
      <c r="B33" s="229" t="s">
        <v>50</v>
      </c>
      <c r="C33" s="230">
        <f>SUM(C28+C29+C30+C31+C32)</f>
        <v>243216</v>
      </c>
      <c r="D33" s="231"/>
      <c r="E33" s="230">
        <f>SUM(E28+E29+E30+E31+E32)</f>
        <v>265774</v>
      </c>
      <c r="F33" s="232">
        <f t="shared" si="2"/>
        <v>1.0927488323136636</v>
      </c>
      <c r="G33" s="230">
        <f>SUM(G28+G29+G30+G31+G32)</f>
        <v>262111</v>
      </c>
      <c r="H33" s="231">
        <f t="shared" si="3"/>
        <v>0.9862176134610608</v>
      </c>
    </row>
    <row r="34" spans="2:8" ht="18.75" thickTop="1">
      <c r="B34" s="181" t="s">
        <v>2</v>
      </c>
      <c r="C34" s="45">
        <v>776816</v>
      </c>
      <c r="D34" s="185">
        <v>1.012</v>
      </c>
      <c r="E34" s="186">
        <v>702383</v>
      </c>
      <c r="F34" s="178">
        <f t="shared" si="2"/>
        <v>0.9041819426994294</v>
      </c>
      <c r="G34" s="186">
        <v>679279</v>
      </c>
      <c r="H34" s="178">
        <f t="shared" si="3"/>
        <v>0.9671062653851247</v>
      </c>
    </row>
    <row r="35" spans="2:8" ht="18">
      <c r="B35" s="181" t="s">
        <v>156</v>
      </c>
      <c r="C35" s="45"/>
      <c r="D35" s="185"/>
      <c r="E35" s="186"/>
      <c r="F35" s="178"/>
      <c r="G35" s="186">
        <v>8980</v>
      </c>
      <c r="H35" s="178">
        <v>0.817</v>
      </c>
    </row>
    <row r="36" spans="2:8" ht="18">
      <c r="B36" s="187" t="s">
        <v>41</v>
      </c>
      <c r="C36" s="4">
        <v>10714</v>
      </c>
      <c r="D36" s="188">
        <v>0.778</v>
      </c>
      <c r="E36" s="198">
        <v>12575</v>
      </c>
      <c r="F36" s="27">
        <f t="shared" si="2"/>
        <v>1.1736979652790742</v>
      </c>
      <c r="G36" s="198">
        <v>10583</v>
      </c>
      <c r="H36" s="27">
        <f t="shared" si="3"/>
        <v>0.8415904572564612</v>
      </c>
    </row>
    <row r="37" spans="2:8" ht="18">
      <c r="B37" s="187" t="s">
        <v>42</v>
      </c>
      <c r="C37" s="4">
        <v>10987</v>
      </c>
      <c r="D37" s="188">
        <v>0.903</v>
      </c>
      <c r="E37" s="198">
        <v>10547</v>
      </c>
      <c r="F37" s="27">
        <f t="shared" si="2"/>
        <v>0.959952671338855</v>
      </c>
      <c r="G37" s="198">
        <v>8814</v>
      </c>
      <c r="H37" s="27">
        <f t="shared" si="3"/>
        <v>0.8356878733289087</v>
      </c>
    </row>
    <row r="38" spans="2:8" ht="18">
      <c r="B38" s="187" t="s">
        <v>43</v>
      </c>
      <c r="C38" s="4">
        <v>7453</v>
      </c>
      <c r="D38" s="188">
        <v>0.773</v>
      </c>
      <c r="E38" s="198">
        <v>5145</v>
      </c>
      <c r="F38" s="27">
        <f t="shared" si="2"/>
        <v>0.6903260432040789</v>
      </c>
      <c r="G38" s="198">
        <v>4489</v>
      </c>
      <c r="H38" s="27">
        <f t="shared" si="3"/>
        <v>0.8724975704567541</v>
      </c>
    </row>
    <row r="39" spans="2:8" ht="18">
      <c r="B39" s="187" t="s">
        <v>44</v>
      </c>
      <c r="C39" s="4">
        <v>9780</v>
      </c>
      <c r="D39" s="188">
        <v>0.859</v>
      </c>
      <c r="E39" s="198">
        <v>11294</v>
      </c>
      <c r="F39" s="27">
        <f t="shared" si="2"/>
        <v>1.1548057259713702</v>
      </c>
      <c r="G39" s="198">
        <v>9431</v>
      </c>
      <c r="H39" s="27">
        <f t="shared" si="3"/>
        <v>0.8350451567203825</v>
      </c>
    </row>
    <row r="40" spans="2:8" ht="18.75" thickBot="1">
      <c r="B40" s="179" t="s">
        <v>45</v>
      </c>
      <c r="C40" s="48">
        <v>20555</v>
      </c>
      <c r="D40" s="182">
        <v>0.782</v>
      </c>
      <c r="E40" s="199">
        <v>22256</v>
      </c>
      <c r="F40" s="177">
        <f t="shared" si="2"/>
        <v>1.0827535879348091</v>
      </c>
      <c r="G40" s="199">
        <v>19866</v>
      </c>
      <c r="H40" s="177">
        <f t="shared" si="3"/>
        <v>0.8926132278936018</v>
      </c>
    </row>
    <row r="41" spans="2:8" ht="19.5" thickBot="1" thickTop="1">
      <c r="B41" s="229" t="s">
        <v>51</v>
      </c>
      <c r="C41" s="230">
        <f>SUM(C34+C36+C37+C38+C39+C40)</f>
        <v>836305</v>
      </c>
      <c r="D41" s="231"/>
      <c r="E41" s="230">
        <f>SUM(E34+E36+E37+E38+E39+E40)</f>
        <v>764200</v>
      </c>
      <c r="F41" s="232">
        <f t="shared" si="2"/>
        <v>0.9137814553302922</v>
      </c>
      <c r="G41" s="230">
        <f>SUM(G34+G36+G37+G38+G39+G40)</f>
        <v>732462</v>
      </c>
      <c r="H41" s="231">
        <f t="shared" si="3"/>
        <v>0.9584689871761319</v>
      </c>
    </row>
    <row r="42" spans="2:8" ht="18.75" thickTop="1">
      <c r="B42" s="181" t="s">
        <v>3</v>
      </c>
      <c r="C42" s="45">
        <v>51269</v>
      </c>
      <c r="D42" s="185">
        <v>1.016</v>
      </c>
      <c r="E42" s="186">
        <v>50757</v>
      </c>
      <c r="F42" s="178">
        <f t="shared" si="2"/>
        <v>0.9900134584251692</v>
      </c>
      <c r="G42" s="186">
        <v>49050</v>
      </c>
      <c r="H42" s="178">
        <f t="shared" si="3"/>
        <v>0.9663691707547727</v>
      </c>
    </row>
    <row r="43" spans="2:8" ht="18.75" thickBot="1">
      <c r="B43" s="180" t="s">
        <v>9</v>
      </c>
      <c r="C43" s="89">
        <v>6998</v>
      </c>
      <c r="D43" s="183">
        <v>0.6</v>
      </c>
      <c r="E43" s="184">
        <v>20517</v>
      </c>
      <c r="F43" s="83">
        <f t="shared" si="2"/>
        <v>2.931837667905116</v>
      </c>
      <c r="G43" s="184">
        <v>8389</v>
      </c>
      <c r="H43" s="27">
        <f t="shared" si="3"/>
        <v>0.40888044061022566</v>
      </c>
    </row>
    <row r="44" spans="2:8" ht="19.5" thickBot="1" thickTop="1">
      <c r="B44" s="189" t="s">
        <v>52</v>
      </c>
      <c r="C44" s="190">
        <f>SUM(C4+C5+C6+C7+C8+C9+C11+C12+C13+C15+C16+C21+C22+C23+C24+C18+C19+C25+C27+C28+C29+C30+C31+C32+C34+C36+C37+C38+C39+C40+C42+C43)</f>
        <v>17187407</v>
      </c>
      <c r="D44" s="191">
        <v>1.037</v>
      </c>
      <c r="E44" s="192">
        <f>SUM(E4+E5+E6+E7+E8+E9+E11+E12+E13+E15+E16+E21+E22+E23+E24+E18+E19+E25+E27+E28+E29+E30+E31+E32+E34+E36+E37+E38+E39+E40+E42+E43)</f>
        <v>17347286</v>
      </c>
      <c r="F44" s="193">
        <f t="shared" si="2"/>
        <v>1.009302101241915</v>
      </c>
      <c r="G44" s="192">
        <f>SUM(G4+G5+G6+G7+G8+G9+G11+G12+G13+G15+G16+G18+G19+G21+G22+G23+G24+G25+G27+G28+G29+G30+G31+G32+G34+G35+G36+G37+G38+G39+G40+G42+G43)</f>
        <v>17106974</v>
      </c>
      <c r="H44" s="193">
        <f t="shared" si="3"/>
        <v>0.9861469972882213</v>
      </c>
    </row>
    <row r="45" spans="2:8" ht="19.5" thickBot="1" thickTop="1">
      <c r="B45" s="189" t="s">
        <v>53</v>
      </c>
      <c r="C45" s="190">
        <v>216158</v>
      </c>
      <c r="D45" s="191">
        <v>0.853</v>
      </c>
      <c r="E45" s="192">
        <v>187279</v>
      </c>
      <c r="F45" s="193">
        <f t="shared" si="2"/>
        <v>0.8663986528372765</v>
      </c>
      <c r="G45" s="192">
        <v>187961</v>
      </c>
      <c r="H45" s="193">
        <f t="shared" si="3"/>
        <v>1.0036416255960359</v>
      </c>
    </row>
    <row r="46" spans="2:8" ht="18.75" thickTop="1">
      <c r="B46" s="181" t="s">
        <v>54</v>
      </c>
      <c r="C46" s="45">
        <f>SUM(C44+C45)</f>
        <v>17403565</v>
      </c>
      <c r="D46" s="185">
        <v>1.034</v>
      </c>
      <c r="E46" s="186">
        <f>SUM(E44+E45)</f>
        <v>17534565</v>
      </c>
      <c r="F46" s="178">
        <f t="shared" si="2"/>
        <v>1.0075271934227268</v>
      </c>
      <c r="G46" s="186">
        <f>SUM(G44+G45)</f>
        <v>17294935</v>
      </c>
      <c r="H46" s="178">
        <f t="shared" si="3"/>
        <v>0.9863338497419241</v>
      </c>
    </row>
    <row r="47" ht="18">
      <c r="B47" s="200" t="s">
        <v>11</v>
      </c>
    </row>
    <row r="48" ht="18">
      <c r="B48" s="228"/>
    </row>
  </sheetData>
  <printOptions/>
  <pageMargins left="0" right="0" top="0.984251968503937" bottom="0.984251968503937" header="0.5118110236220472" footer="0.5118110236220472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3"/>
  <sheetViews>
    <sheetView workbookViewId="0" topLeftCell="A1">
      <selection activeCell="J51" sqref="J51"/>
    </sheetView>
  </sheetViews>
  <sheetFormatPr defaultColWidth="12.796875" defaultRowHeight="15"/>
  <cols>
    <col min="1" max="1" width="3.59765625" style="0" customWidth="1"/>
    <col min="2" max="2" width="7.19921875" style="7" customWidth="1"/>
    <col min="3" max="4" width="10.59765625" style="1" customWidth="1"/>
    <col min="5" max="5" width="8.59765625" style="114" customWidth="1"/>
    <col min="6" max="6" width="10.59765625" style="1" customWidth="1"/>
    <col min="7" max="7" width="8.59765625" style="114" customWidth="1"/>
    <col min="8" max="8" width="10.59765625" style="0" customWidth="1"/>
    <col min="9" max="9" width="8.59765625" style="114" customWidth="1"/>
  </cols>
  <sheetData>
    <row r="2" ht="18">
      <c r="B2" s="223" t="s">
        <v>104</v>
      </c>
    </row>
    <row r="3" spans="2:9" ht="18">
      <c r="B3" s="207"/>
      <c r="C3" s="211" t="s">
        <v>60</v>
      </c>
      <c r="D3" s="219" t="s">
        <v>130</v>
      </c>
      <c r="E3" s="27"/>
      <c r="F3" s="219" t="s">
        <v>21</v>
      </c>
      <c r="G3" s="27"/>
      <c r="H3" s="219" t="s">
        <v>138</v>
      </c>
      <c r="I3" s="27"/>
    </row>
    <row r="4" spans="2:9" ht="18">
      <c r="B4" s="208"/>
      <c r="C4" s="212"/>
      <c r="D4" s="212"/>
      <c r="E4" s="213" t="s">
        <v>6</v>
      </c>
      <c r="F4" s="212"/>
      <c r="G4" s="213" t="s">
        <v>6</v>
      </c>
      <c r="H4" s="180"/>
      <c r="I4" s="209" t="s">
        <v>6</v>
      </c>
    </row>
    <row r="5" spans="2:9" ht="18">
      <c r="B5" s="216" t="s">
        <v>139</v>
      </c>
      <c r="C5" s="217">
        <v>342996</v>
      </c>
      <c r="D5" s="217">
        <v>344247</v>
      </c>
      <c r="E5" s="218">
        <f aca="true" t="shared" si="0" ref="E5:E36">SUM(D5/C5)</f>
        <v>1.0036472728544938</v>
      </c>
      <c r="F5" s="217">
        <v>334536</v>
      </c>
      <c r="G5" s="220">
        <f aca="true" t="shared" si="1" ref="G5:G36">SUM(F5/D5)</f>
        <v>0.9717906038396849</v>
      </c>
      <c r="H5" s="217">
        <v>316580</v>
      </c>
      <c r="I5" s="221">
        <f aca="true" t="shared" si="2" ref="I5:I36">SUM(H5/F5)</f>
        <v>0.9463256570294378</v>
      </c>
    </row>
    <row r="6" spans="2:9" ht="18">
      <c r="B6" s="216" t="s">
        <v>142</v>
      </c>
      <c r="C6" s="217">
        <v>51863</v>
      </c>
      <c r="D6" s="217">
        <v>49879</v>
      </c>
      <c r="E6" s="220">
        <f t="shared" si="0"/>
        <v>0.9617453676031081</v>
      </c>
      <c r="F6" s="217">
        <v>48682</v>
      </c>
      <c r="G6" s="220">
        <f t="shared" si="1"/>
        <v>0.9760019246576715</v>
      </c>
      <c r="H6" s="217">
        <v>45706</v>
      </c>
      <c r="I6" s="221">
        <f t="shared" si="2"/>
        <v>0.938868575654246</v>
      </c>
    </row>
    <row r="7" spans="2:9" ht="18">
      <c r="B7" s="216" t="s">
        <v>143</v>
      </c>
      <c r="C7" s="217">
        <v>55872</v>
      </c>
      <c r="D7" s="217">
        <v>57257</v>
      </c>
      <c r="E7" s="218">
        <f t="shared" si="0"/>
        <v>1.024788802978236</v>
      </c>
      <c r="F7" s="217">
        <v>55407</v>
      </c>
      <c r="G7" s="220">
        <f t="shared" si="1"/>
        <v>0.9676895401435632</v>
      </c>
      <c r="H7" s="217">
        <v>52035</v>
      </c>
      <c r="I7" s="221">
        <f t="shared" si="2"/>
        <v>0.9391412637392387</v>
      </c>
    </row>
    <row r="8" spans="2:9" ht="18">
      <c r="B8" s="216" t="s">
        <v>144</v>
      </c>
      <c r="C8" s="217">
        <v>160776</v>
      </c>
      <c r="D8" s="217">
        <v>164249</v>
      </c>
      <c r="E8" s="218">
        <f t="shared" si="0"/>
        <v>1.0216014828083793</v>
      </c>
      <c r="F8" s="217">
        <v>163189</v>
      </c>
      <c r="G8" s="220">
        <f t="shared" si="1"/>
        <v>0.9935463838440417</v>
      </c>
      <c r="H8" s="217">
        <v>154070</v>
      </c>
      <c r="I8" s="221">
        <f t="shared" si="2"/>
        <v>0.9441200080887805</v>
      </c>
    </row>
    <row r="9" spans="2:9" ht="18">
      <c r="B9" s="216" t="s">
        <v>145</v>
      </c>
      <c r="C9" s="217">
        <v>46503</v>
      </c>
      <c r="D9" s="217">
        <v>42805</v>
      </c>
      <c r="E9" s="220">
        <f t="shared" si="0"/>
        <v>0.9204782487151366</v>
      </c>
      <c r="F9" s="217">
        <v>42521</v>
      </c>
      <c r="G9" s="220">
        <f t="shared" si="1"/>
        <v>0.9933652610676322</v>
      </c>
      <c r="H9" s="217">
        <v>40485</v>
      </c>
      <c r="I9" s="221">
        <f t="shared" si="2"/>
        <v>0.952117777098375</v>
      </c>
    </row>
    <row r="10" spans="2:9" ht="18">
      <c r="B10" s="216" t="s">
        <v>146</v>
      </c>
      <c r="C10" s="217">
        <v>62962</v>
      </c>
      <c r="D10" s="217">
        <v>62362</v>
      </c>
      <c r="E10" s="220">
        <f t="shared" si="0"/>
        <v>0.9904704424891204</v>
      </c>
      <c r="F10" s="217">
        <v>62513</v>
      </c>
      <c r="G10" s="218">
        <f t="shared" si="1"/>
        <v>1.0024213463327025</v>
      </c>
      <c r="H10" s="217">
        <v>59921</v>
      </c>
      <c r="I10" s="221">
        <f t="shared" si="2"/>
        <v>0.9585366243821285</v>
      </c>
    </row>
    <row r="11" spans="2:9" ht="18">
      <c r="B11" s="216" t="s">
        <v>147</v>
      </c>
      <c r="C11" s="217">
        <v>123380</v>
      </c>
      <c r="D11" s="217">
        <v>126684</v>
      </c>
      <c r="E11" s="218">
        <f t="shared" si="0"/>
        <v>1.0267790565731885</v>
      </c>
      <c r="F11" s="217">
        <v>124394</v>
      </c>
      <c r="G11" s="220">
        <f t="shared" si="1"/>
        <v>0.981923526254302</v>
      </c>
      <c r="H11" s="217">
        <v>117975</v>
      </c>
      <c r="I11" s="221">
        <f t="shared" si="2"/>
        <v>0.9483978326928951</v>
      </c>
    </row>
    <row r="12" spans="2:9" ht="18">
      <c r="B12" s="216" t="s">
        <v>65</v>
      </c>
      <c r="C12" s="217">
        <v>319597</v>
      </c>
      <c r="D12" s="217">
        <v>329043</v>
      </c>
      <c r="E12" s="218">
        <f t="shared" si="0"/>
        <v>1.0295559720523033</v>
      </c>
      <c r="F12" s="217">
        <v>329467</v>
      </c>
      <c r="G12" s="218">
        <f t="shared" si="1"/>
        <v>1.0012885853824576</v>
      </c>
      <c r="H12" s="217">
        <v>321950</v>
      </c>
      <c r="I12" s="221">
        <f t="shared" si="2"/>
        <v>0.977184361407971</v>
      </c>
    </row>
    <row r="13" spans="2:9" ht="18">
      <c r="B13" s="216" t="s">
        <v>66</v>
      </c>
      <c r="C13" s="217">
        <v>198517</v>
      </c>
      <c r="D13" s="217">
        <v>204951</v>
      </c>
      <c r="E13" s="218">
        <f t="shared" si="0"/>
        <v>1.0324103225416463</v>
      </c>
      <c r="F13" s="217">
        <v>202342</v>
      </c>
      <c r="G13" s="220">
        <f t="shared" si="1"/>
        <v>0.9872701279818102</v>
      </c>
      <c r="H13" s="217">
        <v>198324</v>
      </c>
      <c r="I13" s="221">
        <f t="shared" si="2"/>
        <v>0.98014253096243</v>
      </c>
    </row>
    <row r="14" spans="2:9" ht="18">
      <c r="B14" s="216" t="s">
        <v>67</v>
      </c>
      <c r="C14" s="217">
        <v>192718</v>
      </c>
      <c r="D14" s="217">
        <v>195056</v>
      </c>
      <c r="E14" s="218">
        <f t="shared" si="0"/>
        <v>1.0121317157712304</v>
      </c>
      <c r="F14" s="217">
        <v>195585</v>
      </c>
      <c r="G14" s="218">
        <f t="shared" si="1"/>
        <v>1.0027120416700845</v>
      </c>
      <c r="H14" s="217">
        <v>189915</v>
      </c>
      <c r="I14" s="221">
        <f t="shared" si="2"/>
        <v>0.9710100467827287</v>
      </c>
    </row>
    <row r="15" spans="2:9" ht="18">
      <c r="B15" s="216" t="s">
        <v>68</v>
      </c>
      <c r="C15" s="217">
        <v>1033297</v>
      </c>
      <c r="D15" s="217">
        <v>1071914</v>
      </c>
      <c r="E15" s="218">
        <f t="shared" si="0"/>
        <v>1.0373726043915739</v>
      </c>
      <c r="F15" s="217">
        <v>1074016</v>
      </c>
      <c r="G15" s="218">
        <f t="shared" si="1"/>
        <v>1.0019609782128043</v>
      </c>
      <c r="H15" s="217">
        <v>1051450</v>
      </c>
      <c r="I15" s="221">
        <f t="shared" si="2"/>
        <v>0.9789891398265947</v>
      </c>
    </row>
    <row r="16" spans="2:9" ht="18">
      <c r="B16" s="216" t="s">
        <v>69</v>
      </c>
      <c r="C16" s="217">
        <v>1063903</v>
      </c>
      <c r="D16" s="217">
        <v>1092517</v>
      </c>
      <c r="E16" s="218">
        <f t="shared" si="0"/>
        <v>1.02689530906483</v>
      </c>
      <c r="F16" s="217">
        <v>1098694</v>
      </c>
      <c r="G16" s="218">
        <f t="shared" si="1"/>
        <v>1.0056539165980942</v>
      </c>
      <c r="H16" s="217">
        <v>1077249</v>
      </c>
      <c r="I16" s="221">
        <f t="shared" si="2"/>
        <v>0.9804813715192765</v>
      </c>
    </row>
    <row r="17" spans="2:9" ht="18">
      <c r="B17" s="216" t="s">
        <v>70</v>
      </c>
      <c r="C17" s="217">
        <v>3028133</v>
      </c>
      <c r="D17" s="217">
        <v>3148799</v>
      </c>
      <c r="E17" s="218">
        <f t="shared" si="0"/>
        <v>1.0398483157774114</v>
      </c>
      <c r="F17" s="217">
        <v>3209470</v>
      </c>
      <c r="G17" s="218">
        <f t="shared" si="1"/>
        <v>1.0192679812207766</v>
      </c>
      <c r="H17" s="217">
        <v>3217530</v>
      </c>
      <c r="I17" s="27">
        <f t="shared" si="2"/>
        <v>1.0025113180680922</v>
      </c>
    </row>
    <row r="18" spans="2:9" ht="18">
      <c r="B18" s="216" t="s">
        <v>140</v>
      </c>
      <c r="C18" s="217">
        <v>1807095</v>
      </c>
      <c r="D18" s="217">
        <v>1872800</v>
      </c>
      <c r="E18" s="218">
        <f t="shared" si="0"/>
        <v>1.0363594609027196</v>
      </c>
      <c r="F18" s="217">
        <v>1898496</v>
      </c>
      <c r="G18" s="218">
        <f t="shared" si="1"/>
        <v>1.013720632208458</v>
      </c>
      <c r="H18" s="217">
        <v>1879088</v>
      </c>
      <c r="I18" s="221">
        <f t="shared" si="2"/>
        <v>0.9897771709816613</v>
      </c>
    </row>
    <row r="19" spans="2:9" ht="18">
      <c r="B19" s="216" t="s">
        <v>71</v>
      </c>
      <c r="C19" s="217">
        <v>142646</v>
      </c>
      <c r="D19" s="217">
        <v>150704</v>
      </c>
      <c r="E19" s="218">
        <f t="shared" si="0"/>
        <v>1.0564894914683902</v>
      </c>
      <c r="F19" s="217">
        <v>153714</v>
      </c>
      <c r="G19" s="218">
        <f t="shared" si="1"/>
        <v>1.0199729270623208</v>
      </c>
      <c r="H19" s="217">
        <v>143759</v>
      </c>
      <c r="I19" s="221">
        <f t="shared" si="2"/>
        <v>0.9352368684700157</v>
      </c>
    </row>
    <row r="20" spans="2:9" ht="18">
      <c r="B20" s="216" t="s">
        <v>72</v>
      </c>
      <c r="C20" s="217">
        <v>91092</v>
      </c>
      <c r="D20" s="217">
        <v>91150</v>
      </c>
      <c r="E20" s="218">
        <f t="shared" si="0"/>
        <v>1.00063671892153</v>
      </c>
      <c r="F20" s="217">
        <v>92431</v>
      </c>
      <c r="G20" s="218">
        <f t="shared" si="1"/>
        <v>1.0140537575425124</v>
      </c>
      <c r="H20" s="217">
        <v>90833</v>
      </c>
      <c r="I20" s="221">
        <f t="shared" si="2"/>
        <v>0.9827114279841179</v>
      </c>
    </row>
    <row r="21" spans="2:9" ht="18">
      <c r="B21" s="216" t="s">
        <v>73</v>
      </c>
      <c r="C21" s="217">
        <v>105877</v>
      </c>
      <c r="D21" s="217">
        <v>101166</v>
      </c>
      <c r="E21" s="220">
        <f t="shared" si="0"/>
        <v>0.9555049727514002</v>
      </c>
      <c r="F21" s="217">
        <v>103885</v>
      </c>
      <c r="G21" s="218">
        <f t="shared" si="1"/>
        <v>1.0268766186268115</v>
      </c>
      <c r="H21" s="217">
        <v>101098</v>
      </c>
      <c r="I21" s="221">
        <f t="shared" si="2"/>
        <v>0.9731722577850508</v>
      </c>
    </row>
    <row r="22" spans="2:9" ht="18">
      <c r="B22" s="216" t="s">
        <v>74</v>
      </c>
      <c r="C22" s="217">
        <v>72097</v>
      </c>
      <c r="D22" s="217">
        <v>74405</v>
      </c>
      <c r="E22" s="218">
        <f t="shared" si="0"/>
        <v>1.0320124277015688</v>
      </c>
      <c r="F22" s="217">
        <v>73563</v>
      </c>
      <c r="G22" s="220">
        <f t="shared" si="1"/>
        <v>0.9886835562126202</v>
      </c>
      <c r="H22" s="217">
        <v>71785</v>
      </c>
      <c r="I22" s="221">
        <f t="shared" si="2"/>
        <v>0.9758302407460272</v>
      </c>
    </row>
    <row r="23" spans="2:9" ht="18">
      <c r="B23" s="216" t="s">
        <v>75</v>
      </c>
      <c r="C23" s="217">
        <v>93299</v>
      </c>
      <c r="D23" s="217">
        <v>94796</v>
      </c>
      <c r="E23" s="218">
        <f t="shared" si="0"/>
        <v>1.0160451880513188</v>
      </c>
      <c r="F23" s="217">
        <v>93928</v>
      </c>
      <c r="G23" s="220">
        <f t="shared" si="1"/>
        <v>0.9908434955061395</v>
      </c>
      <c r="H23" s="217">
        <v>88726</v>
      </c>
      <c r="I23" s="221">
        <f t="shared" si="2"/>
        <v>0.9446171535644323</v>
      </c>
    </row>
    <row r="24" spans="2:9" ht="18">
      <c r="B24" s="216" t="s">
        <v>76</v>
      </c>
      <c r="C24" s="217">
        <v>209171</v>
      </c>
      <c r="D24" s="217">
        <v>215208</v>
      </c>
      <c r="E24" s="218">
        <f t="shared" si="0"/>
        <v>1.0288615534658245</v>
      </c>
      <c r="F24" s="217">
        <v>211492</v>
      </c>
      <c r="G24" s="220">
        <f t="shared" si="1"/>
        <v>0.9827329839039441</v>
      </c>
      <c r="H24" s="217">
        <v>204924</v>
      </c>
      <c r="I24" s="221">
        <f t="shared" si="2"/>
        <v>0.9689444517995952</v>
      </c>
    </row>
    <row r="25" spans="2:9" ht="18">
      <c r="B25" s="216" t="s">
        <v>77</v>
      </c>
      <c r="C25" s="217">
        <v>251130</v>
      </c>
      <c r="D25" s="217">
        <v>258048</v>
      </c>
      <c r="E25" s="218">
        <f t="shared" si="0"/>
        <v>1.027547485366145</v>
      </c>
      <c r="F25" s="217">
        <v>260055</v>
      </c>
      <c r="G25" s="218">
        <f t="shared" si="1"/>
        <v>1.0077776227678572</v>
      </c>
      <c r="H25" s="217">
        <v>252880</v>
      </c>
      <c r="I25" s="221">
        <f t="shared" si="2"/>
        <v>0.9724096825671492</v>
      </c>
    </row>
    <row r="26" spans="2:9" ht="18">
      <c r="B26" s="216" t="s">
        <v>78</v>
      </c>
      <c r="C26" s="217">
        <v>420778</v>
      </c>
      <c r="D26" s="217">
        <v>440711</v>
      </c>
      <c r="E26" s="218">
        <f t="shared" si="0"/>
        <v>1.0473717732390952</v>
      </c>
      <c r="F26" s="217">
        <v>442311</v>
      </c>
      <c r="G26" s="218">
        <f t="shared" si="1"/>
        <v>1.0036304970831225</v>
      </c>
      <c r="H26" s="217">
        <v>436308</v>
      </c>
      <c r="I26" s="221">
        <f t="shared" si="2"/>
        <v>0.9864281014941976</v>
      </c>
    </row>
    <row r="27" spans="2:9" ht="18">
      <c r="B27" s="216" t="s">
        <v>79</v>
      </c>
      <c r="C27" s="217">
        <v>1077545</v>
      </c>
      <c r="D27" s="217">
        <v>1158378</v>
      </c>
      <c r="E27" s="218">
        <f t="shared" si="0"/>
        <v>1.0750158926077333</v>
      </c>
      <c r="F27" s="217">
        <v>1177514</v>
      </c>
      <c r="G27" s="218">
        <f t="shared" si="1"/>
        <v>1.0165196507530356</v>
      </c>
      <c r="H27" s="217">
        <v>1176232</v>
      </c>
      <c r="I27" s="221">
        <f t="shared" si="2"/>
        <v>0.9989112655985407</v>
      </c>
    </row>
    <row r="28" spans="2:9" ht="18">
      <c r="B28" s="216" t="s">
        <v>80</v>
      </c>
      <c r="C28" s="217">
        <v>198485</v>
      </c>
      <c r="D28" s="217">
        <v>215269</v>
      </c>
      <c r="E28" s="218">
        <f t="shared" si="0"/>
        <v>1.0845605461369876</v>
      </c>
      <c r="F28" s="217">
        <v>217036</v>
      </c>
      <c r="G28" s="218">
        <f t="shared" si="1"/>
        <v>1.0082083346882273</v>
      </c>
      <c r="H28" s="217">
        <v>214588</v>
      </c>
      <c r="I28" s="221">
        <f t="shared" si="2"/>
        <v>0.9887207652186734</v>
      </c>
    </row>
    <row r="29" spans="2:9" ht="18">
      <c r="B29" s="216" t="s">
        <v>81</v>
      </c>
      <c r="C29" s="217">
        <v>179939</v>
      </c>
      <c r="D29" s="217">
        <v>188751</v>
      </c>
      <c r="E29" s="218">
        <f t="shared" si="0"/>
        <v>1.0489721516736228</v>
      </c>
      <c r="F29" s="217">
        <v>190696</v>
      </c>
      <c r="G29" s="218">
        <f t="shared" si="1"/>
        <v>1.010304581167782</v>
      </c>
      <c r="H29" s="217">
        <v>190062</v>
      </c>
      <c r="I29" s="221">
        <f t="shared" si="2"/>
        <v>0.9966753366614927</v>
      </c>
    </row>
    <row r="30" spans="2:9" ht="18">
      <c r="B30" s="216" t="s">
        <v>82</v>
      </c>
      <c r="C30" s="217">
        <v>376324</v>
      </c>
      <c r="D30" s="217">
        <v>392252</v>
      </c>
      <c r="E30" s="218">
        <f t="shared" si="0"/>
        <v>1.0423252303865818</v>
      </c>
      <c r="F30" s="217">
        <v>398240</v>
      </c>
      <c r="G30" s="218">
        <f t="shared" si="1"/>
        <v>1.0152656965420188</v>
      </c>
      <c r="H30" s="217">
        <v>387793</v>
      </c>
      <c r="I30" s="221">
        <f t="shared" si="2"/>
        <v>0.9737670751305745</v>
      </c>
    </row>
    <row r="31" spans="2:9" ht="18">
      <c r="B31" s="216" t="s">
        <v>83</v>
      </c>
      <c r="C31" s="217">
        <v>1325815</v>
      </c>
      <c r="D31" s="217">
        <v>1376105</v>
      </c>
      <c r="E31" s="218">
        <f t="shared" si="0"/>
        <v>1.0379313856005552</v>
      </c>
      <c r="F31" s="217">
        <v>1375728</v>
      </c>
      <c r="G31" s="218">
        <f t="shared" si="1"/>
        <v>0.9997260383473645</v>
      </c>
      <c r="H31" s="217">
        <v>1336683</v>
      </c>
      <c r="I31" s="221">
        <f t="shared" si="2"/>
        <v>0.9716186629915216</v>
      </c>
    </row>
    <row r="32" spans="2:9" ht="18">
      <c r="B32" s="216" t="s">
        <v>84</v>
      </c>
      <c r="C32" s="217">
        <v>808027</v>
      </c>
      <c r="D32" s="217">
        <v>851197</v>
      </c>
      <c r="E32" s="218">
        <f t="shared" si="0"/>
        <v>1.0534264325325762</v>
      </c>
      <c r="F32" s="217">
        <v>858564</v>
      </c>
      <c r="G32" s="218">
        <f t="shared" si="1"/>
        <v>1.0086548707291028</v>
      </c>
      <c r="H32" s="217">
        <v>849851</v>
      </c>
      <c r="I32" s="221">
        <f t="shared" si="2"/>
        <v>0.9898516592822434</v>
      </c>
    </row>
    <row r="33" spans="2:9" ht="18">
      <c r="B33" s="216" t="s">
        <v>85</v>
      </c>
      <c r="C33" s="217">
        <v>224335</v>
      </c>
      <c r="D33" s="217">
        <v>231776</v>
      </c>
      <c r="E33" s="218">
        <f t="shared" si="0"/>
        <v>1.0331691443599973</v>
      </c>
      <c r="F33" s="217">
        <v>231559</v>
      </c>
      <c r="G33" s="220">
        <f t="shared" si="1"/>
        <v>0.999063751208063</v>
      </c>
      <c r="H33" s="217">
        <v>224725</v>
      </c>
      <c r="I33" s="221">
        <f t="shared" si="2"/>
        <v>0.9704870033123307</v>
      </c>
    </row>
    <row r="34" spans="2:9" ht="18">
      <c r="B34" s="216" t="s">
        <v>141</v>
      </c>
      <c r="C34" s="217">
        <v>87957</v>
      </c>
      <c r="D34" s="217">
        <v>91171</v>
      </c>
      <c r="E34" s="218">
        <f t="shared" si="0"/>
        <v>1.0365405823300022</v>
      </c>
      <c r="F34" s="217">
        <v>88600</v>
      </c>
      <c r="G34" s="220">
        <f t="shared" si="1"/>
        <v>0.9718002434984809</v>
      </c>
      <c r="H34" s="217">
        <v>87826</v>
      </c>
      <c r="I34" s="221">
        <f t="shared" si="2"/>
        <v>0.9912641083521445</v>
      </c>
    </row>
    <row r="35" spans="2:9" ht="18">
      <c r="B35" s="216" t="s">
        <v>86</v>
      </c>
      <c r="C35" s="217">
        <v>47344</v>
      </c>
      <c r="D35" s="217">
        <v>45184</v>
      </c>
      <c r="E35" s="220">
        <f t="shared" si="0"/>
        <v>0.9543764785400474</v>
      </c>
      <c r="F35" s="217">
        <v>43158</v>
      </c>
      <c r="G35" s="220">
        <f t="shared" si="1"/>
        <v>0.95516111898017</v>
      </c>
      <c r="H35" s="217">
        <v>41429</v>
      </c>
      <c r="I35" s="221">
        <f t="shared" si="2"/>
        <v>0.9599379025904815</v>
      </c>
    </row>
    <row r="36" spans="2:9" ht="18">
      <c r="B36" s="216" t="s">
        <v>87</v>
      </c>
      <c r="C36" s="217">
        <v>37896</v>
      </c>
      <c r="D36" s="217">
        <v>35543</v>
      </c>
      <c r="E36" s="220">
        <f t="shared" si="0"/>
        <v>0.937909014143973</v>
      </c>
      <c r="F36" s="217">
        <v>37689</v>
      </c>
      <c r="G36" s="218">
        <f t="shared" si="1"/>
        <v>1.0603775708296992</v>
      </c>
      <c r="H36" s="217">
        <v>35525</v>
      </c>
      <c r="I36" s="221">
        <f t="shared" si="2"/>
        <v>0.9425827164424633</v>
      </c>
    </row>
    <row r="37" spans="2:9" ht="18">
      <c r="B37" s="216" t="s">
        <v>88</v>
      </c>
      <c r="C37" s="217">
        <v>160499</v>
      </c>
      <c r="D37" s="217">
        <v>165518</v>
      </c>
      <c r="E37" s="218">
        <f aca="true" t="shared" si="3" ref="E37:E53">SUM(D37/C37)</f>
        <v>1.0312712228736627</v>
      </c>
      <c r="F37" s="217">
        <v>167244</v>
      </c>
      <c r="G37" s="218">
        <f aca="true" t="shared" si="4" ref="G37:G53">SUM(F37/D37)</f>
        <v>1.0104278688722677</v>
      </c>
      <c r="H37" s="217">
        <v>165941</v>
      </c>
      <c r="I37" s="221">
        <f aca="true" t="shared" si="5" ref="I37:I53">SUM(H37/F37)</f>
        <v>0.9922089880653416</v>
      </c>
    </row>
    <row r="38" spans="2:9" ht="18">
      <c r="B38" s="216" t="s">
        <v>89</v>
      </c>
      <c r="C38" s="217">
        <v>268173</v>
      </c>
      <c r="D38" s="217">
        <v>281870</v>
      </c>
      <c r="E38" s="218">
        <f t="shared" si="3"/>
        <v>1.0510752387451383</v>
      </c>
      <c r="F38" s="217">
        <v>280213</v>
      </c>
      <c r="G38" s="220">
        <f t="shared" si="4"/>
        <v>0.9941214034838756</v>
      </c>
      <c r="H38" s="217">
        <v>273383</v>
      </c>
      <c r="I38" s="221">
        <f t="shared" si="5"/>
        <v>0.9756256847469603</v>
      </c>
    </row>
    <row r="39" spans="2:9" ht="18">
      <c r="B39" s="216" t="s">
        <v>90</v>
      </c>
      <c r="C39" s="217">
        <v>107680</v>
      </c>
      <c r="D39" s="217">
        <v>110695</v>
      </c>
      <c r="E39" s="218">
        <f t="shared" si="3"/>
        <v>1.0279996285289748</v>
      </c>
      <c r="F39" s="217">
        <v>107928</v>
      </c>
      <c r="G39" s="220">
        <f t="shared" si="4"/>
        <v>0.9750033876868874</v>
      </c>
      <c r="H39" s="217">
        <v>105080</v>
      </c>
      <c r="I39" s="221">
        <f t="shared" si="5"/>
        <v>0.9736120376547328</v>
      </c>
    </row>
    <row r="40" spans="2:9" ht="18">
      <c r="B40" s="216" t="s">
        <v>91</v>
      </c>
      <c r="C40" s="217">
        <v>56165</v>
      </c>
      <c r="D40" s="217">
        <v>59303</v>
      </c>
      <c r="E40" s="218">
        <f t="shared" si="3"/>
        <v>1.0558710940977476</v>
      </c>
      <c r="F40" s="217">
        <v>58237</v>
      </c>
      <c r="G40" s="220">
        <f t="shared" si="4"/>
        <v>0.9820245181525387</v>
      </c>
      <c r="H40" s="217">
        <v>54753</v>
      </c>
      <c r="I40" s="221">
        <f t="shared" si="5"/>
        <v>0.9401754898088844</v>
      </c>
    </row>
    <row r="41" spans="2:9" ht="18">
      <c r="B41" s="216" t="s">
        <v>92</v>
      </c>
      <c r="C41" s="217">
        <v>77811</v>
      </c>
      <c r="D41" s="217">
        <v>80969</v>
      </c>
      <c r="E41" s="218">
        <f t="shared" si="3"/>
        <v>1.0405855213273187</v>
      </c>
      <c r="F41" s="217">
        <v>81637</v>
      </c>
      <c r="G41" s="218">
        <f t="shared" si="4"/>
        <v>1.0082500710148328</v>
      </c>
      <c r="H41" s="217">
        <v>78050</v>
      </c>
      <c r="I41" s="221">
        <f t="shared" si="5"/>
        <v>0.9560615897203474</v>
      </c>
    </row>
    <row r="42" spans="2:9" ht="18">
      <c r="B42" s="216" t="s">
        <v>93</v>
      </c>
      <c r="C42" s="217">
        <v>92480</v>
      </c>
      <c r="D42" s="217">
        <v>94363</v>
      </c>
      <c r="E42" s="218">
        <f t="shared" si="3"/>
        <v>1.0203611591695503</v>
      </c>
      <c r="F42" s="217">
        <v>94377</v>
      </c>
      <c r="G42" s="218">
        <f t="shared" si="4"/>
        <v>1.0001483632355903</v>
      </c>
      <c r="H42" s="217">
        <v>91444</v>
      </c>
      <c r="I42" s="221">
        <f t="shared" si="5"/>
        <v>0.9689225129003889</v>
      </c>
    </row>
    <row r="43" spans="2:9" ht="18">
      <c r="B43" s="216" t="s">
        <v>94</v>
      </c>
      <c r="C43" s="217">
        <v>41265</v>
      </c>
      <c r="D43" s="217">
        <v>41137</v>
      </c>
      <c r="E43" s="220">
        <f t="shared" si="3"/>
        <v>0.9968980976614564</v>
      </c>
      <c r="F43" s="217">
        <v>39121</v>
      </c>
      <c r="G43" s="220">
        <f t="shared" si="4"/>
        <v>0.9509930233123466</v>
      </c>
      <c r="H43" s="217">
        <v>38243</v>
      </c>
      <c r="I43" s="221">
        <f t="shared" si="5"/>
        <v>0.9775568109199663</v>
      </c>
    </row>
    <row r="44" spans="2:9" ht="18">
      <c r="B44" s="216" t="s">
        <v>95</v>
      </c>
      <c r="C44" s="217">
        <v>577645</v>
      </c>
      <c r="D44" s="217">
        <v>575643</v>
      </c>
      <c r="E44" s="220">
        <f t="shared" si="3"/>
        <v>0.996534203533312</v>
      </c>
      <c r="F44" s="217">
        <v>558008</v>
      </c>
      <c r="G44" s="220">
        <f t="shared" si="4"/>
        <v>0.9693646930476006</v>
      </c>
      <c r="H44" s="217">
        <v>544961</v>
      </c>
      <c r="I44" s="221">
        <f t="shared" si="5"/>
        <v>0.9766186147868848</v>
      </c>
    </row>
    <row r="45" spans="2:9" ht="18">
      <c r="B45" s="216" t="s">
        <v>96</v>
      </c>
      <c r="C45" s="217">
        <v>65888</v>
      </c>
      <c r="D45" s="217">
        <v>63286</v>
      </c>
      <c r="E45" s="220">
        <f t="shared" si="3"/>
        <v>0.9605087421078193</v>
      </c>
      <c r="F45" s="217">
        <v>60941</v>
      </c>
      <c r="G45" s="220">
        <f t="shared" si="4"/>
        <v>0.9629459912144867</v>
      </c>
      <c r="H45" s="217">
        <v>59688</v>
      </c>
      <c r="I45" s="221">
        <f t="shared" si="5"/>
        <v>0.9794391296499894</v>
      </c>
    </row>
    <row r="46" spans="2:9" ht="18">
      <c r="B46" s="216" t="s">
        <v>97</v>
      </c>
      <c r="C46" s="217">
        <v>91237</v>
      </c>
      <c r="D46" s="217">
        <v>87683</v>
      </c>
      <c r="E46" s="220">
        <f t="shared" si="3"/>
        <v>0.9610465052555432</v>
      </c>
      <c r="F46" s="217">
        <v>86242</v>
      </c>
      <c r="G46" s="220">
        <f t="shared" si="4"/>
        <v>0.9835657995278446</v>
      </c>
      <c r="H46" s="217">
        <v>82720</v>
      </c>
      <c r="I46" s="221">
        <f t="shared" si="5"/>
        <v>0.9591614294659214</v>
      </c>
    </row>
    <row r="47" spans="2:9" ht="18">
      <c r="B47" s="216" t="s">
        <v>98</v>
      </c>
      <c r="C47" s="217">
        <v>138100</v>
      </c>
      <c r="D47" s="217">
        <v>137646</v>
      </c>
      <c r="E47" s="220">
        <f t="shared" si="3"/>
        <v>0.9967125271542361</v>
      </c>
      <c r="F47" s="217">
        <v>129230</v>
      </c>
      <c r="G47" s="220">
        <f t="shared" si="4"/>
        <v>0.9388576493323453</v>
      </c>
      <c r="H47" s="217">
        <v>126648</v>
      </c>
      <c r="I47" s="221">
        <f t="shared" si="5"/>
        <v>0.980020119167376</v>
      </c>
    </row>
    <row r="48" spans="2:9" ht="18">
      <c r="B48" s="216" t="s">
        <v>99</v>
      </c>
      <c r="C48" s="217">
        <v>87343</v>
      </c>
      <c r="D48" s="217">
        <v>84360</v>
      </c>
      <c r="E48" s="220">
        <f t="shared" si="3"/>
        <v>0.965847291711986</v>
      </c>
      <c r="F48" s="217">
        <v>79614</v>
      </c>
      <c r="G48" s="220">
        <f t="shared" si="4"/>
        <v>0.9437411095305832</v>
      </c>
      <c r="H48" s="217">
        <v>76647</v>
      </c>
      <c r="I48" s="221">
        <f t="shared" si="5"/>
        <v>0.9627326852061195</v>
      </c>
    </row>
    <row r="49" spans="2:9" ht="18">
      <c r="B49" s="216" t="s">
        <v>100</v>
      </c>
      <c r="C49" s="217">
        <v>58195</v>
      </c>
      <c r="D49" s="217">
        <v>55524</v>
      </c>
      <c r="E49" s="220">
        <f t="shared" si="3"/>
        <v>0.9541025861328293</v>
      </c>
      <c r="F49" s="217">
        <v>56366</v>
      </c>
      <c r="G49" s="218">
        <f t="shared" si="4"/>
        <v>1.0151646135004682</v>
      </c>
      <c r="H49" s="217">
        <v>50924</v>
      </c>
      <c r="I49" s="221">
        <f t="shared" si="5"/>
        <v>0.9034524358655928</v>
      </c>
    </row>
    <row r="50" spans="2:9" ht="18">
      <c r="B50" s="216" t="s">
        <v>45</v>
      </c>
      <c r="C50" s="217">
        <v>82007</v>
      </c>
      <c r="D50" s="217">
        <v>78018</v>
      </c>
      <c r="E50" s="220">
        <f t="shared" si="3"/>
        <v>0.9513578109185801</v>
      </c>
      <c r="F50" s="217">
        <v>78752</v>
      </c>
      <c r="G50" s="218">
        <f t="shared" si="4"/>
        <v>1.0094080853136456</v>
      </c>
      <c r="H50" s="217">
        <v>74755</v>
      </c>
      <c r="I50" s="221">
        <f t="shared" si="5"/>
        <v>0.9492457334416904</v>
      </c>
    </row>
    <row r="51" spans="2:9" ht="18">
      <c r="B51" s="216" t="s">
        <v>101</v>
      </c>
      <c r="C51" s="217">
        <v>77982</v>
      </c>
      <c r="D51" s="217">
        <v>78950</v>
      </c>
      <c r="E51" s="218">
        <f t="shared" si="3"/>
        <v>1.0124131209766356</v>
      </c>
      <c r="F51" s="217">
        <v>79046</v>
      </c>
      <c r="G51" s="218">
        <f t="shared" si="4"/>
        <v>1.0012159594680177</v>
      </c>
      <c r="H51" s="217">
        <v>79500</v>
      </c>
      <c r="I51" s="27">
        <f t="shared" si="5"/>
        <v>1.005743491131746</v>
      </c>
    </row>
    <row r="52" spans="2:9" ht="18">
      <c r="B52" s="216" t="s">
        <v>102</v>
      </c>
      <c r="C52" s="217">
        <v>611273</v>
      </c>
      <c r="D52" s="217">
        <v>634223</v>
      </c>
      <c r="E52" s="218">
        <f t="shared" si="3"/>
        <v>1.0375445995488104</v>
      </c>
      <c r="F52" s="217">
        <v>688134</v>
      </c>
      <c r="G52" s="218">
        <f t="shared" si="4"/>
        <v>1.0850032244179098</v>
      </c>
      <c r="H52" s="217">
        <v>734893</v>
      </c>
      <c r="I52" s="27">
        <f t="shared" si="5"/>
        <v>1.0679504282596122</v>
      </c>
    </row>
    <row r="53" spans="2:9" ht="18">
      <c r="B53" s="210" t="s">
        <v>103</v>
      </c>
      <c r="C53" s="214">
        <f>SUM(C5:C52)</f>
        <v>16831112</v>
      </c>
      <c r="D53" s="214">
        <f>SUM(D5:D52)</f>
        <v>17403565</v>
      </c>
      <c r="E53" s="215">
        <f t="shared" si="3"/>
        <v>1.0340115970947137</v>
      </c>
      <c r="F53" s="214">
        <f>SUM(F5:F52)</f>
        <v>17534565</v>
      </c>
      <c r="G53" s="215">
        <f t="shared" si="4"/>
        <v>1.0075271934227268</v>
      </c>
      <c r="H53" s="214">
        <f>SUM(H5:H52)</f>
        <v>17294935</v>
      </c>
      <c r="I53" s="222">
        <f t="shared" si="5"/>
        <v>0.9863338497419241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O21"/>
  <sheetViews>
    <sheetView workbookViewId="0" topLeftCell="A1">
      <pane xSplit="23" topLeftCell="X1" activePane="topRight" state="frozen"/>
      <selection pane="topLeft" activeCell="A1" sqref="A1"/>
      <selection pane="topRight" activeCell="AF24" sqref="AF24"/>
    </sheetView>
  </sheetViews>
  <sheetFormatPr defaultColWidth="12.796875" defaultRowHeight="15"/>
  <cols>
    <col min="1" max="1" width="2.69921875" style="0" customWidth="1"/>
    <col min="2" max="2" width="7.8984375" style="0" customWidth="1"/>
    <col min="3" max="3" width="6.19921875" style="0" hidden="1" customWidth="1"/>
    <col min="4" max="4" width="6.8984375" style="0" hidden="1" customWidth="1"/>
    <col min="5" max="5" width="8.8984375" style="0" hidden="1" customWidth="1"/>
    <col min="6" max="6" width="6.3984375" style="0" hidden="1" customWidth="1"/>
    <col min="7" max="7" width="6.19921875" style="0" hidden="1" customWidth="1"/>
    <col min="8" max="8" width="6.3984375" style="0" hidden="1" customWidth="1"/>
    <col min="9" max="9" width="8.8984375" style="1" hidden="1" customWidth="1"/>
    <col min="10" max="10" width="6.3984375" style="11" hidden="1" customWidth="1"/>
    <col min="11" max="11" width="8.8984375" style="1" hidden="1" customWidth="1"/>
    <col min="12" max="12" width="6.3984375" style="11" hidden="1" customWidth="1"/>
    <col min="13" max="13" width="9.59765625" style="1" hidden="1" customWidth="1"/>
    <col min="14" max="14" width="2.09765625" style="11" hidden="1" customWidth="1"/>
    <col min="15" max="15" width="8.8984375" style="0" hidden="1" customWidth="1"/>
    <col min="16" max="17" width="6.3984375" style="0" hidden="1" customWidth="1"/>
    <col min="18" max="18" width="8.8984375" style="0" hidden="1" customWidth="1"/>
    <col min="19" max="19" width="6.19921875" style="0" hidden="1" customWidth="1"/>
    <col min="20" max="20" width="6.3984375" style="0" hidden="1" customWidth="1"/>
    <col min="21" max="21" width="9.59765625" style="0" hidden="1" customWidth="1"/>
    <col min="22" max="23" width="6.3984375" style="0" hidden="1" customWidth="1"/>
    <col min="24" max="24" width="9.59765625" style="0" customWidth="1"/>
    <col min="25" max="25" width="7.09765625" style="0" customWidth="1"/>
    <col min="26" max="26" width="9.59765625" style="0" customWidth="1"/>
    <col min="27" max="27" width="7.09765625" style="114" customWidth="1"/>
    <col min="28" max="28" width="9.59765625" style="0" customWidth="1"/>
    <col min="29" max="29" width="7.09765625" style="0" customWidth="1"/>
    <col min="30" max="30" width="9.59765625" style="1" customWidth="1"/>
    <col min="31" max="31" width="7.09765625" style="114" customWidth="1"/>
    <col min="32" max="32" width="9.59765625" style="1" customWidth="1"/>
    <col min="33" max="33" width="7.09765625" style="114" customWidth="1"/>
    <col min="34" max="34" width="9.59765625" style="1" customWidth="1"/>
    <col min="35" max="35" width="7.09765625" style="114" customWidth="1"/>
    <col min="36" max="36" width="9.59765625" style="1" customWidth="1"/>
    <col min="37" max="37" width="7.09765625" style="0" customWidth="1"/>
    <col min="38" max="38" width="9.59765625" style="1" customWidth="1"/>
    <col min="39" max="39" width="7.09765625" style="0" customWidth="1"/>
    <col min="40" max="40" width="9.59765625" style="1" customWidth="1"/>
    <col min="41" max="41" width="7.09765625" style="0" customWidth="1"/>
    <col min="42" max="16384" width="10.59765625" style="0" customWidth="1"/>
  </cols>
  <sheetData>
    <row r="2" spans="2:8" ht="18.75" thickBot="1">
      <c r="B2" s="6" t="s">
        <v>12</v>
      </c>
      <c r="C2" s="8"/>
      <c r="D2" s="10"/>
      <c r="E2" s="8"/>
      <c r="F2" s="11"/>
      <c r="G2" s="1"/>
      <c r="H2" s="11"/>
    </row>
    <row r="3" spans="2:41" ht="18">
      <c r="B3" s="53"/>
      <c r="C3" s="237" t="s">
        <v>8</v>
      </c>
      <c r="D3" s="238"/>
      <c r="E3" s="238"/>
      <c r="F3" s="238"/>
      <c r="G3" s="238"/>
      <c r="H3" s="239"/>
      <c r="I3" s="234" t="s">
        <v>129</v>
      </c>
      <c r="J3" s="235"/>
      <c r="K3" s="235"/>
      <c r="L3" s="235"/>
      <c r="M3" s="235"/>
      <c r="N3" s="236"/>
      <c r="O3" s="234" t="s">
        <v>60</v>
      </c>
      <c r="P3" s="235"/>
      <c r="Q3" s="235"/>
      <c r="R3" s="235"/>
      <c r="S3" s="235"/>
      <c r="T3" s="235"/>
      <c r="U3" s="235"/>
      <c r="V3" s="235"/>
      <c r="W3" s="236"/>
      <c r="X3" s="234" t="s">
        <v>130</v>
      </c>
      <c r="Y3" s="235"/>
      <c r="Z3" s="235"/>
      <c r="AA3" s="235"/>
      <c r="AB3" s="235"/>
      <c r="AC3" s="236"/>
      <c r="AD3" s="234" t="s">
        <v>21</v>
      </c>
      <c r="AE3" s="235"/>
      <c r="AF3" s="235"/>
      <c r="AG3" s="235"/>
      <c r="AH3" s="235"/>
      <c r="AI3" s="236"/>
      <c r="AJ3" s="234" t="s">
        <v>138</v>
      </c>
      <c r="AK3" s="235"/>
      <c r="AL3" s="235"/>
      <c r="AM3" s="235"/>
      <c r="AN3" s="235"/>
      <c r="AO3" s="236"/>
    </row>
    <row r="4" spans="2:41" ht="18.75" thickBot="1">
      <c r="B4" s="148"/>
      <c r="C4" s="135"/>
      <c r="D4" s="136" t="s">
        <v>6</v>
      </c>
      <c r="E4" s="137" t="s">
        <v>165</v>
      </c>
      <c r="F4" s="138" t="s">
        <v>6</v>
      </c>
      <c r="G4" s="135" t="s">
        <v>7</v>
      </c>
      <c r="H4" s="139" t="s">
        <v>6</v>
      </c>
      <c r="I4" s="140" t="s">
        <v>164</v>
      </c>
      <c r="J4" s="141" t="s">
        <v>6</v>
      </c>
      <c r="K4" s="142" t="s">
        <v>165</v>
      </c>
      <c r="L4" s="141" t="s">
        <v>6</v>
      </c>
      <c r="M4" s="143" t="s">
        <v>7</v>
      </c>
      <c r="N4" s="144" t="s">
        <v>6</v>
      </c>
      <c r="O4" s="140" t="s">
        <v>164</v>
      </c>
      <c r="P4" s="145" t="s">
        <v>6</v>
      </c>
      <c r="Q4" s="141" t="s">
        <v>159</v>
      </c>
      <c r="R4" s="142" t="s">
        <v>165</v>
      </c>
      <c r="S4" s="145" t="s">
        <v>6</v>
      </c>
      <c r="T4" s="141" t="s">
        <v>159</v>
      </c>
      <c r="U4" s="143" t="s">
        <v>7</v>
      </c>
      <c r="V4" s="146" t="s">
        <v>6</v>
      </c>
      <c r="W4" s="147" t="s">
        <v>159</v>
      </c>
      <c r="X4" s="140" t="s">
        <v>164</v>
      </c>
      <c r="Y4" s="145" t="s">
        <v>6</v>
      </c>
      <c r="Z4" s="142" t="s">
        <v>165</v>
      </c>
      <c r="AA4" s="145" t="s">
        <v>6</v>
      </c>
      <c r="AB4" s="143" t="s">
        <v>7</v>
      </c>
      <c r="AC4" s="144" t="s">
        <v>6</v>
      </c>
      <c r="AD4" s="160" t="s">
        <v>164</v>
      </c>
      <c r="AE4" s="163" t="s">
        <v>6</v>
      </c>
      <c r="AF4" s="164" t="s">
        <v>165</v>
      </c>
      <c r="AG4" s="162" t="s">
        <v>6</v>
      </c>
      <c r="AH4" s="164" t="s">
        <v>7</v>
      </c>
      <c r="AI4" s="161" t="s">
        <v>6</v>
      </c>
      <c r="AJ4" s="160" t="s">
        <v>164</v>
      </c>
      <c r="AK4" s="163" t="s">
        <v>6</v>
      </c>
      <c r="AL4" s="164" t="s">
        <v>165</v>
      </c>
      <c r="AM4" s="162" t="s">
        <v>6</v>
      </c>
      <c r="AN4" s="164" t="s">
        <v>7</v>
      </c>
      <c r="AO4" s="161" t="s">
        <v>6</v>
      </c>
    </row>
    <row r="5" spans="2:41" ht="18">
      <c r="B5" s="127" t="s">
        <v>134</v>
      </c>
      <c r="C5" s="45">
        <v>117368</v>
      </c>
      <c r="D5" s="128">
        <v>0.982</v>
      </c>
      <c r="E5" s="129">
        <v>113823</v>
      </c>
      <c r="F5" s="130">
        <v>0.979</v>
      </c>
      <c r="G5" s="45">
        <f aca="true" t="shared" si="0" ref="G5:G20">SUM(C5+E5)</f>
        <v>231191</v>
      </c>
      <c r="H5" s="131">
        <v>0.981</v>
      </c>
      <c r="I5" s="43">
        <v>102432</v>
      </c>
      <c r="J5" s="130">
        <f aca="true" t="shared" si="1" ref="J5:J19">SUM(I5/C5)</f>
        <v>0.8727421443664372</v>
      </c>
      <c r="K5" s="129">
        <v>98584</v>
      </c>
      <c r="L5" s="130">
        <f aca="true" t="shared" si="2" ref="L5:L19">SUM(K5/E5)</f>
        <v>0.8661166899484287</v>
      </c>
      <c r="M5" s="132">
        <f aca="true" t="shared" si="3" ref="M5:M20">SUM(I5+K5)</f>
        <v>201016</v>
      </c>
      <c r="N5" s="44">
        <f aca="true" t="shared" si="4" ref="N5:N19">SUM(M5/G5)</f>
        <v>0.8694802133301037</v>
      </c>
      <c r="O5" s="43">
        <v>128762</v>
      </c>
      <c r="P5" s="128">
        <f aca="true" t="shared" si="5" ref="P5:P19">SUM(O5/I5)</f>
        <v>1.2570485785691972</v>
      </c>
      <c r="Q5" s="130">
        <f aca="true" t="shared" si="6" ref="Q5:Q19">SUM(O5/C5)</f>
        <v>1.097079272033263</v>
      </c>
      <c r="R5" s="129">
        <v>124653</v>
      </c>
      <c r="S5" s="128">
        <f aca="true" t="shared" si="7" ref="S5:S19">SUM(R5/K5)</f>
        <v>1.2644343909762232</v>
      </c>
      <c r="T5" s="130">
        <f aca="true" t="shared" si="8" ref="T5:T19">SUM(R5/E5)</f>
        <v>1.095147729369284</v>
      </c>
      <c r="U5" s="132">
        <f aca="true" t="shared" si="9" ref="U5:U20">SUM(O5+R5)</f>
        <v>253415</v>
      </c>
      <c r="V5" s="133">
        <f aca="true" t="shared" si="10" ref="V5:V19">SUM(U5/M5)</f>
        <v>1.2606707923747364</v>
      </c>
      <c r="W5" s="134">
        <f aca="true" t="shared" si="11" ref="W5:W19">SUM(U5/G5)</f>
        <v>1.0961283094930165</v>
      </c>
      <c r="X5" s="43">
        <v>132605</v>
      </c>
      <c r="Y5" s="128">
        <f aca="true" t="shared" si="12" ref="Y5:Y19">SUM(X5/O5)</f>
        <v>1.029845761948401</v>
      </c>
      <c r="Z5" s="129">
        <v>129448</v>
      </c>
      <c r="AA5" s="128">
        <f aca="true" t="shared" si="13" ref="AA5:AA19">SUM(Z5/R5)</f>
        <v>1.038466783791806</v>
      </c>
      <c r="AB5" s="132">
        <f aca="true" t="shared" si="14" ref="AB5:AB21">SUM(X5+Z5)</f>
        <v>262053</v>
      </c>
      <c r="AC5" s="44">
        <f aca="true" t="shared" si="15" ref="AC5:AC19">SUM(AB5/U5)</f>
        <v>1.034086380048537</v>
      </c>
      <c r="AD5" s="12">
        <v>126343</v>
      </c>
      <c r="AE5" s="224">
        <f aca="true" t="shared" si="16" ref="AE5:AE19">SUM(AD5/X5)</f>
        <v>0.9527770446061612</v>
      </c>
      <c r="AF5" s="67">
        <v>122864</v>
      </c>
      <c r="AG5" s="221">
        <f aca="true" t="shared" si="17" ref="AG5:AG19">SUM(AF5/Z5)</f>
        <v>0.9491378777578642</v>
      </c>
      <c r="AH5" s="67">
        <f aca="true" t="shared" si="18" ref="AH5:AH19">SUM(AD5+AF5)</f>
        <v>249207</v>
      </c>
      <c r="AI5" s="225">
        <f aca="true" t="shared" si="19" ref="AI5:AI19">SUM(AH5/AB5)</f>
        <v>0.9509793820334055</v>
      </c>
      <c r="AJ5" s="12">
        <v>124308</v>
      </c>
      <c r="AK5" s="224">
        <f aca="true" t="shared" si="20" ref="AK5:AK19">SUM(AJ5/AD5)</f>
        <v>0.983893053038158</v>
      </c>
      <c r="AL5" s="67">
        <v>120993</v>
      </c>
      <c r="AM5" s="221">
        <f aca="true" t="shared" si="21" ref="AM5:AM19">SUM(AL5/AF5)</f>
        <v>0.9847717801797109</v>
      </c>
      <c r="AN5" s="67">
        <f aca="true" t="shared" si="22" ref="AN5:AN19">SUM(AJ5+AL5)</f>
        <v>245301</v>
      </c>
      <c r="AO5" s="225">
        <f aca="true" t="shared" si="23" ref="AO5:AO19">SUM(AN5/AH5)</f>
        <v>0.9843262829695795</v>
      </c>
    </row>
    <row r="6" spans="2:41" ht="18">
      <c r="B6" s="54" t="s">
        <v>135</v>
      </c>
      <c r="C6" s="4">
        <v>131123</v>
      </c>
      <c r="D6" s="57">
        <v>0.95</v>
      </c>
      <c r="E6" s="30">
        <v>128625</v>
      </c>
      <c r="F6" s="60">
        <v>0.938</v>
      </c>
      <c r="G6" s="4">
        <f t="shared" si="0"/>
        <v>259748</v>
      </c>
      <c r="H6" s="14">
        <v>0.944</v>
      </c>
      <c r="I6" s="12">
        <v>109935</v>
      </c>
      <c r="J6" s="60">
        <f t="shared" si="1"/>
        <v>0.8384112627075342</v>
      </c>
      <c r="K6" s="30">
        <v>107695</v>
      </c>
      <c r="L6" s="60">
        <f t="shared" si="2"/>
        <v>0.8372789115646259</v>
      </c>
      <c r="M6" s="67">
        <f t="shared" si="3"/>
        <v>217630</v>
      </c>
      <c r="N6" s="42">
        <f t="shared" si="4"/>
        <v>0.8378505320541448</v>
      </c>
      <c r="O6" s="12">
        <v>141514</v>
      </c>
      <c r="P6" s="57">
        <f t="shared" si="5"/>
        <v>1.2872515577386638</v>
      </c>
      <c r="Q6" s="60">
        <f t="shared" si="6"/>
        <v>1.0792462039459134</v>
      </c>
      <c r="R6" s="30">
        <v>139369</v>
      </c>
      <c r="S6" s="57">
        <f t="shared" si="7"/>
        <v>1.2941083615766749</v>
      </c>
      <c r="T6" s="60">
        <f t="shared" si="8"/>
        <v>1.0835296404275996</v>
      </c>
      <c r="U6" s="67">
        <f t="shared" si="9"/>
        <v>280883</v>
      </c>
      <c r="V6" s="95">
        <f t="shared" si="10"/>
        <v>1.2906446721499794</v>
      </c>
      <c r="W6" s="107">
        <f t="shared" si="11"/>
        <v>1.0813673252537075</v>
      </c>
      <c r="X6" s="12">
        <v>152950</v>
      </c>
      <c r="Y6" s="57">
        <f t="shared" si="12"/>
        <v>1.0808117924728295</v>
      </c>
      <c r="Z6" s="30">
        <v>149922</v>
      </c>
      <c r="AA6" s="57">
        <f t="shared" si="13"/>
        <v>1.0757198516169306</v>
      </c>
      <c r="AB6" s="67">
        <f t="shared" si="14"/>
        <v>302872</v>
      </c>
      <c r="AC6" s="42">
        <f t="shared" si="15"/>
        <v>1.07828526468316</v>
      </c>
      <c r="AD6" s="12">
        <v>157105</v>
      </c>
      <c r="AE6" s="165">
        <f t="shared" si="16"/>
        <v>1.0271657404380516</v>
      </c>
      <c r="AF6" s="67">
        <v>154389</v>
      </c>
      <c r="AG6" s="27">
        <f t="shared" si="17"/>
        <v>1.0297954936567015</v>
      </c>
      <c r="AH6" s="67">
        <f t="shared" si="18"/>
        <v>311494</v>
      </c>
      <c r="AI6" s="16">
        <f t="shared" si="19"/>
        <v>1.028467471407063</v>
      </c>
      <c r="AJ6" s="12">
        <v>155262</v>
      </c>
      <c r="AK6" s="224">
        <f t="shared" si="20"/>
        <v>0.9882689920753636</v>
      </c>
      <c r="AL6" s="67">
        <v>151790</v>
      </c>
      <c r="AM6" s="221">
        <f t="shared" si="21"/>
        <v>0.9831658991249377</v>
      </c>
      <c r="AN6" s="67">
        <f t="shared" si="22"/>
        <v>307052</v>
      </c>
      <c r="AO6" s="225">
        <f t="shared" si="23"/>
        <v>0.9857396932204152</v>
      </c>
    </row>
    <row r="7" spans="2:41" ht="18">
      <c r="B7" s="54" t="s">
        <v>136</v>
      </c>
      <c r="C7" s="4">
        <v>133175</v>
      </c>
      <c r="D7" s="57">
        <v>0.909</v>
      </c>
      <c r="E7" s="30">
        <v>139985</v>
      </c>
      <c r="F7" s="60">
        <v>0.897</v>
      </c>
      <c r="G7" s="4">
        <f t="shared" si="0"/>
        <v>273160</v>
      </c>
      <c r="H7" s="14">
        <v>0.903</v>
      </c>
      <c r="I7" s="12">
        <v>101239</v>
      </c>
      <c r="J7" s="60">
        <f t="shared" si="1"/>
        <v>0.7601952318378074</v>
      </c>
      <c r="K7" s="30">
        <v>104775</v>
      </c>
      <c r="L7" s="60">
        <f t="shared" si="2"/>
        <v>0.7484730506840018</v>
      </c>
      <c r="M7" s="67">
        <f t="shared" si="3"/>
        <v>206014</v>
      </c>
      <c r="N7" s="42">
        <f t="shared" si="4"/>
        <v>0.7541880216722799</v>
      </c>
      <c r="O7" s="12">
        <v>139628</v>
      </c>
      <c r="P7" s="57">
        <f t="shared" si="5"/>
        <v>1.3791918134315826</v>
      </c>
      <c r="Q7" s="60">
        <f t="shared" si="6"/>
        <v>1.048455040360428</v>
      </c>
      <c r="R7" s="30">
        <v>146505</v>
      </c>
      <c r="S7" s="57">
        <f t="shared" si="7"/>
        <v>1.3982820329277021</v>
      </c>
      <c r="T7" s="60">
        <f t="shared" si="8"/>
        <v>1.0465764189020252</v>
      </c>
      <c r="U7" s="67">
        <f t="shared" si="9"/>
        <v>286133</v>
      </c>
      <c r="V7" s="95">
        <f t="shared" si="10"/>
        <v>1.3889007543176677</v>
      </c>
      <c r="W7" s="107">
        <f t="shared" si="11"/>
        <v>1.0474923121979791</v>
      </c>
      <c r="X7" s="12">
        <v>146929</v>
      </c>
      <c r="Y7" s="57">
        <f t="shared" si="12"/>
        <v>1.052288939181253</v>
      </c>
      <c r="Z7" s="30">
        <v>152966</v>
      </c>
      <c r="AA7" s="57">
        <f t="shared" si="13"/>
        <v>1.0441008839288761</v>
      </c>
      <c r="AB7" s="67">
        <f t="shared" si="14"/>
        <v>299895</v>
      </c>
      <c r="AC7" s="42">
        <f t="shared" si="15"/>
        <v>1.0480965145579153</v>
      </c>
      <c r="AD7" s="12">
        <v>151929</v>
      </c>
      <c r="AE7" s="165">
        <f t="shared" si="16"/>
        <v>1.0340300417208312</v>
      </c>
      <c r="AF7" s="67">
        <v>158311</v>
      </c>
      <c r="AG7" s="27">
        <f t="shared" si="17"/>
        <v>1.0349424055018763</v>
      </c>
      <c r="AH7" s="67">
        <f t="shared" si="18"/>
        <v>310240</v>
      </c>
      <c r="AI7" s="16">
        <f t="shared" si="19"/>
        <v>1.0344954067256873</v>
      </c>
      <c r="AJ7" s="12">
        <v>152794</v>
      </c>
      <c r="AK7" s="165">
        <f t="shared" si="20"/>
        <v>1.0056934489136373</v>
      </c>
      <c r="AL7" s="67">
        <v>158031</v>
      </c>
      <c r="AM7" s="221">
        <f t="shared" si="21"/>
        <v>0.998231329471736</v>
      </c>
      <c r="AN7" s="67">
        <f t="shared" si="22"/>
        <v>310825</v>
      </c>
      <c r="AO7" s="16">
        <f t="shared" si="23"/>
        <v>1.0018856369262505</v>
      </c>
    </row>
    <row r="8" spans="2:41" ht="18">
      <c r="B8" s="54" t="s">
        <v>137</v>
      </c>
      <c r="C8" s="4">
        <v>235848</v>
      </c>
      <c r="D8" s="57">
        <v>1.203</v>
      </c>
      <c r="E8" s="30">
        <v>327028</v>
      </c>
      <c r="F8" s="60">
        <v>1.101</v>
      </c>
      <c r="G8" s="4">
        <f t="shared" si="0"/>
        <v>562876</v>
      </c>
      <c r="H8" s="14">
        <v>1.142</v>
      </c>
      <c r="I8" s="12">
        <v>158151</v>
      </c>
      <c r="J8" s="60">
        <f t="shared" si="1"/>
        <v>0.6705632441233337</v>
      </c>
      <c r="K8" s="30">
        <v>231561</v>
      </c>
      <c r="L8" s="60">
        <f t="shared" si="2"/>
        <v>0.708076984233766</v>
      </c>
      <c r="M8" s="67">
        <f t="shared" si="3"/>
        <v>389712</v>
      </c>
      <c r="N8" s="42">
        <f t="shared" si="4"/>
        <v>0.6923585301203107</v>
      </c>
      <c r="O8" s="12">
        <v>216602</v>
      </c>
      <c r="P8" s="57">
        <f t="shared" si="5"/>
        <v>1.3695898223849359</v>
      </c>
      <c r="Q8" s="60">
        <f t="shared" si="6"/>
        <v>0.918396594416743</v>
      </c>
      <c r="R8" s="30">
        <v>311648</v>
      </c>
      <c r="S8" s="57">
        <f t="shared" si="7"/>
        <v>1.3458570311926448</v>
      </c>
      <c r="T8" s="60">
        <f t="shared" si="8"/>
        <v>0.9529703878566973</v>
      </c>
      <c r="U8" s="67">
        <f t="shared" si="9"/>
        <v>528250</v>
      </c>
      <c r="V8" s="95">
        <f t="shared" si="10"/>
        <v>1.3554881553557498</v>
      </c>
      <c r="W8" s="107">
        <f t="shared" si="11"/>
        <v>0.9384837868375984</v>
      </c>
      <c r="X8" s="12">
        <v>217692</v>
      </c>
      <c r="Y8" s="57">
        <f t="shared" si="12"/>
        <v>1.0050322711701647</v>
      </c>
      <c r="Z8" s="30">
        <v>310912</v>
      </c>
      <c r="AA8" s="227">
        <f t="shared" si="13"/>
        <v>0.9976383612280522</v>
      </c>
      <c r="AB8" s="67">
        <f t="shared" si="14"/>
        <v>528604</v>
      </c>
      <c r="AC8" s="42">
        <f t="shared" si="15"/>
        <v>1.0006701372456224</v>
      </c>
      <c r="AD8" s="12">
        <v>225525</v>
      </c>
      <c r="AE8" s="165">
        <f t="shared" si="16"/>
        <v>1.035982029656579</v>
      </c>
      <c r="AF8" s="67">
        <v>310454</v>
      </c>
      <c r="AG8" s="221">
        <f t="shared" si="17"/>
        <v>0.9985269143680527</v>
      </c>
      <c r="AH8" s="67">
        <f t="shared" si="18"/>
        <v>535979</v>
      </c>
      <c r="AI8" s="16">
        <f t="shared" si="19"/>
        <v>1.0139518429675145</v>
      </c>
      <c r="AJ8" s="12">
        <v>223387</v>
      </c>
      <c r="AK8" s="224">
        <f t="shared" si="20"/>
        <v>0.990519898015741</v>
      </c>
      <c r="AL8" s="67">
        <v>301253</v>
      </c>
      <c r="AM8" s="221">
        <f t="shared" si="21"/>
        <v>0.970362759056092</v>
      </c>
      <c r="AN8" s="67">
        <f t="shared" si="22"/>
        <v>524640</v>
      </c>
      <c r="AO8" s="225">
        <f t="shared" si="23"/>
        <v>0.9788443203931497</v>
      </c>
    </row>
    <row r="9" spans="2:41" ht="18">
      <c r="B9" s="54" t="s">
        <v>148</v>
      </c>
      <c r="C9" s="4">
        <v>444013</v>
      </c>
      <c r="D9" s="57">
        <v>0.954</v>
      </c>
      <c r="E9" s="30">
        <v>864191</v>
      </c>
      <c r="F9" s="60">
        <v>0.936</v>
      </c>
      <c r="G9" s="4">
        <f t="shared" si="0"/>
        <v>1308204</v>
      </c>
      <c r="H9" s="14">
        <v>0.942</v>
      </c>
      <c r="I9" s="12">
        <v>377217</v>
      </c>
      <c r="J9" s="60">
        <f t="shared" si="1"/>
        <v>0.8495629632465717</v>
      </c>
      <c r="K9" s="30">
        <v>696286</v>
      </c>
      <c r="L9" s="60">
        <f t="shared" si="2"/>
        <v>0.805708460282507</v>
      </c>
      <c r="M9" s="67">
        <f t="shared" si="3"/>
        <v>1073503</v>
      </c>
      <c r="N9" s="42">
        <f t="shared" si="4"/>
        <v>0.8205929656230986</v>
      </c>
      <c r="O9" s="12">
        <v>432836</v>
      </c>
      <c r="P9" s="57">
        <f t="shared" si="5"/>
        <v>1.147445634740746</v>
      </c>
      <c r="Q9" s="60">
        <f t="shared" si="6"/>
        <v>0.9748273136146914</v>
      </c>
      <c r="R9" s="30">
        <v>816793</v>
      </c>
      <c r="S9" s="57">
        <f t="shared" si="7"/>
        <v>1.1730711230729902</v>
      </c>
      <c r="T9" s="60">
        <f t="shared" si="8"/>
        <v>0.9451533283730101</v>
      </c>
      <c r="U9" s="67">
        <f t="shared" si="9"/>
        <v>1249629</v>
      </c>
      <c r="V9" s="95">
        <f t="shared" si="10"/>
        <v>1.1640666118306144</v>
      </c>
      <c r="W9" s="107">
        <f t="shared" si="11"/>
        <v>0.9552248731849161</v>
      </c>
      <c r="X9" s="12">
        <v>436383</v>
      </c>
      <c r="Y9" s="57">
        <f t="shared" si="12"/>
        <v>1.0081947897125008</v>
      </c>
      <c r="Z9" s="30">
        <v>846064</v>
      </c>
      <c r="AA9" s="57">
        <f t="shared" si="13"/>
        <v>1.0358364971296277</v>
      </c>
      <c r="AB9" s="67">
        <f t="shared" si="14"/>
        <v>1282447</v>
      </c>
      <c r="AC9" s="42">
        <f t="shared" si="15"/>
        <v>1.026262194619363</v>
      </c>
      <c r="AD9" s="12">
        <v>434454</v>
      </c>
      <c r="AE9" s="224">
        <f t="shared" si="16"/>
        <v>0.99557957115653</v>
      </c>
      <c r="AF9" s="67">
        <v>822270</v>
      </c>
      <c r="AG9" s="221">
        <f t="shared" si="17"/>
        <v>0.9718768320127082</v>
      </c>
      <c r="AH9" s="67">
        <f t="shared" si="18"/>
        <v>1256724</v>
      </c>
      <c r="AI9" s="225">
        <f t="shared" si="19"/>
        <v>0.9799422510247987</v>
      </c>
      <c r="AJ9" s="12">
        <v>415788</v>
      </c>
      <c r="AK9" s="224">
        <f t="shared" si="20"/>
        <v>0.9570357276029223</v>
      </c>
      <c r="AL9" s="67">
        <v>773964</v>
      </c>
      <c r="AM9" s="221">
        <f t="shared" si="21"/>
        <v>0.9412528731438579</v>
      </c>
      <c r="AN9" s="67">
        <f t="shared" si="22"/>
        <v>1189752</v>
      </c>
      <c r="AO9" s="225">
        <f t="shared" si="23"/>
        <v>0.9467090626104061</v>
      </c>
    </row>
    <row r="10" spans="2:41" ht="18">
      <c r="B10" s="54" t="s">
        <v>149</v>
      </c>
      <c r="C10" s="4">
        <v>846972</v>
      </c>
      <c r="D10" s="57">
        <v>0.968</v>
      </c>
      <c r="E10" s="30">
        <v>1236502</v>
      </c>
      <c r="F10" s="60">
        <v>0.966</v>
      </c>
      <c r="G10" s="4">
        <f t="shared" si="0"/>
        <v>2083474</v>
      </c>
      <c r="H10" s="14">
        <v>0.967</v>
      </c>
      <c r="I10" s="12">
        <v>678063</v>
      </c>
      <c r="J10" s="60">
        <f t="shared" si="1"/>
        <v>0.8005731004094586</v>
      </c>
      <c r="K10" s="30">
        <v>926276</v>
      </c>
      <c r="L10" s="60">
        <f t="shared" si="2"/>
        <v>0.7491099893085494</v>
      </c>
      <c r="M10" s="67">
        <f t="shared" si="3"/>
        <v>1604339</v>
      </c>
      <c r="N10" s="42">
        <f t="shared" si="4"/>
        <v>0.7700307275252775</v>
      </c>
      <c r="O10" s="12">
        <v>768825</v>
      </c>
      <c r="P10" s="57">
        <f t="shared" si="5"/>
        <v>1.133854818800023</v>
      </c>
      <c r="Q10" s="60">
        <f t="shared" si="6"/>
        <v>0.9077336677009393</v>
      </c>
      <c r="R10" s="30">
        <v>1091831</v>
      </c>
      <c r="S10" s="57">
        <f t="shared" si="7"/>
        <v>1.178731825071577</v>
      </c>
      <c r="T10" s="60">
        <f t="shared" si="8"/>
        <v>0.8829997848770159</v>
      </c>
      <c r="U10" s="67">
        <f t="shared" si="9"/>
        <v>1860656</v>
      </c>
      <c r="V10" s="95">
        <f t="shared" si="10"/>
        <v>1.1597648626630657</v>
      </c>
      <c r="W10" s="107">
        <f t="shared" si="11"/>
        <v>0.8930545809546939</v>
      </c>
      <c r="X10" s="12">
        <v>745065</v>
      </c>
      <c r="Y10" s="227">
        <f t="shared" si="12"/>
        <v>0.9690956979806848</v>
      </c>
      <c r="Z10" s="30">
        <v>1060860</v>
      </c>
      <c r="AA10" s="227">
        <f t="shared" si="13"/>
        <v>0.9716338883948157</v>
      </c>
      <c r="AB10" s="67">
        <f t="shared" si="14"/>
        <v>1805925</v>
      </c>
      <c r="AC10" s="226">
        <f t="shared" si="15"/>
        <v>0.970585105468179</v>
      </c>
      <c r="AD10" s="12">
        <v>717964</v>
      </c>
      <c r="AE10" s="224">
        <f t="shared" si="16"/>
        <v>0.9636259923630824</v>
      </c>
      <c r="AF10" s="67">
        <v>1004748</v>
      </c>
      <c r="AG10" s="221">
        <f t="shared" si="17"/>
        <v>0.9471070640800859</v>
      </c>
      <c r="AH10" s="67">
        <f t="shared" si="18"/>
        <v>1722712</v>
      </c>
      <c r="AI10" s="225">
        <f t="shared" si="19"/>
        <v>0.9539222282209948</v>
      </c>
      <c r="AJ10" s="12">
        <v>684691</v>
      </c>
      <c r="AK10" s="224">
        <f t="shared" si="20"/>
        <v>0.9536564507412628</v>
      </c>
      <c r="AL10" s="67">
        <v>949336</v>
      </c>
      <c r="AM10" s="221">
        <f t="shared" si="21"/>
        <v>0.9448498528984383</v>
      </c>
      <c r="AN10" s="67">
        <f t="shared" si="22"/>
        <v>1634027</v>
      </c>
      <c r="AO10" s="225">
        <f t="shared" si="23"/>
        <v>0.9485201240834219</v>
      </c>
    </row>
    <row r="11" spans="2:41" ht="18">
      <c r="B11" s="54" t="s">
        <v>150</v>
      </c>
      <c r="C11" s="4">
        <v>1039910</v>
      </c>
      <c r="D11" s="57">
        <v>1.015</v>
      </c>
      <c r="E11" s="30">
        <v>920103</v>
      </c>
      <c r="F11" s="60">
        <v>1.037</v>
      </c>
      <c r="G11" s="4">
        <f t="shared" si="0"/>
        <v>1960013</v>
      </c>
      <c r="H11" s="14">
        <v>1.026</v>
      </c>
      <c r="I11" s="12">
        <v>888369</v>
      </c>
      <c r="J11" s="60">
        <f t="shared" si="1"/>
        <v>0.8542748891731016</v>
      </c>
      <c r="K11" s="30">
        <v>762261</v>
      </c>
      <c r="L11" s="60">
        <f t="shared" si="2"/>
        <v>0.8284518146337965</v>
      </c>
      <c r="M11" s="67">
        <f t="shared" si="3"/>
        <v>1650630</v>
      </c>
      <c r="N11" s="42">
        <f t="shared" si="4"/>
        <v>0.8421525775594345</v>
      </c>
      <c r="O11" s="12">
        <v>1076087</v>
      </c>
      <c r="P11" s="57">
        <f t="shared" si="5"/>
        <v>1.2113063377943174</v>
      </c>
      <c r="Q11" s="60">
        <f t="shared" si="6"/>
        <v>1.034788587473916</v>
      </c>
      <c r="R11" s="30">
        <v>949453</v>
      </c>
      <c r="S11" s="57">
        <f t="shared" si="7"/>
        <v>1.2455746784893889</v>
      </c>
      <c r="T11" s="60">
        <f t="shared" si="8"/>
        <v>1.0318986026564416</v>
      </c>
      <c r="U11" s="67">
        <f t="shared" si="9"/>
        <v>2025540</v>
      </c>
      <c r="V11" s="95">
        <f t="shared" si="10"/>
        <v>1.227131458897512</v>
      </c>
      <c r="W11" s="107">
        <f t="shared" si="11"/>
        <v>1.0334319211148089</v>
      </c>
      <c r="X11" s="12">
        <v>1065533</v>
      </c>
      <c r="Y11" s="227">
        <f t="shared" si="12"/>
        <v>0.9901922428205154</v>
      </c>
      <c r="Z11" s="30">
        <v>970409</v>
      </c>
      <c r="AA11" s="57">
        <f t="shared" si="13"/>
        <v>1.02207165599561</v>
      </c>
      <c r="AB11" s="67">
        <f t="shared" si="14"/>
        <v>2035942</v>
      </c>
      <c r="AC11" s="42">
        <f t="shared" si="15"/>
        <v>1.0051354206779426</v>
      </c>
      <c r="AD11" s="12">
        <v>1035222</v>
      </c>
      <c r="AE11" s="224">
        <f t="shared" si="16"/>
        <v>0.9715532038895088</v>
      </c>
      <c r="AF11" s="67">
        <v>929547</v>
      </c>
      <c r="AG11" s="221">
        <f t="shared" si="17"/>
        <v>0.957891981628365</v>
      </c>
      <c r="AH11" s="67">
        <f t="shared" si="18"/>
        <v>1964769</v>
      </c>
      <c r="AI11" s="225">
        <f t="shared" si="19"/>
        <v>0.9650417349806625</v>
      </c>
      <c r="AJ11" s="12">
        <v>972946</v>
      </c>
      <c r="AK11" s="224">
        <f t="shared" si="20"/>
        <v>0.9398428549625104</v>
      </c>
      <c r="AL11" s="67">
        <v>873920</v>
      </c>
      <c r="AM11" s="221">
        <f t="shared" si="21"/>
        <v>0.9401568721108239</v>
      </c>
      <c r="AN11" s="67">
        <f t="shared" si="22"/>
        <v>1846866</v>
      </c>
      <c r="AO11" s="225">
        <f t="shared" si="23"/>
        <v>0.9399914188385505</v>
      </c>
    </row>
    <row r="12" spans="2:41" ht="18">
      <c r="B12" s="54" t="s">
        <v>151</v>
      </c>
      <c r="C12" s="4">
        <v>999655</v>
      </c>
      <c r="D12" s="57">
        <v>1.06</v>
      </c>
      <c r="E12" s="30">
        <v>556877</v>
      </c>
      <c r="F12" s="60">
        <v>1.069</v>
      </c>
      <c r="G12" s="4">
        <f t="shared" si="0"/>
        <v>1556532</v>
      </c>
      <c r="H12" s="14">
        <v>1.063</v>
      </c>
      <c r="I12" s="12">
        <v>884029</v>
      </c>
      <c r="J12" s="60">
        <f t="shared" si="1"/>
        <v>0.8843340952628657</v>
      </c>
      <c r="K12" s="30">
        <v>471721</v>
      </c>
      <c r="L12" s="60">
        <f t="shared" si="2"/>
        <v>0.8470829285461601</v>
      </c>
      <c r="M12" s="67">
        <f t="shared" si="3"/>
        <v>1355750</v>
      </c>
      <c r="N12" s="42">
        <f t="shared" si="4"/>
        <v>0.8710068279996813</v>
      </c>
      <c r="O12" s="12">
        <v>1103210</v>
      </c>
      <c r="P12" s="57">
        <f t="shared" si="5"/>
        <v>1.2479341741051482</v>
      </c>
      <c r="Q12" s="60">
        <f t="shared" si="6"/>
        <v>1.1035907388048878</v>
      </c>
      <c r="R12" s="30">
        <v>611101</v>
      </c>
      <c r="S12" s="57">
        <f t="shared" si="7"/>
        <v>1.2954712637342836</v>
      </c>
      <c r="T12" s="60">
        <f t="shared" si="8"/>
        <v>1.097371591931432</v>
      </c>
      <c r="U12" s="67">
        <f t="shared" si="9"/>
        <v>1714311</v>
      </c>
      <c r="V12" s="95">
        <f t="shared" si="10"/>
        <v>1.2644742762308685</v>
      </c>
      <c r="W12" s="107">
        <f t="shared" si="11"/>
        <v>1.1013657284270417</v>
      </c>
      <c r="X12" s="12">
        <v>1118015</v>
      </c>
      <c r="Y12" s="57">
        <f t="shared" si="12"/>
        <v>1.0134199291159434</v>
      </c>
      <c r="Z12" s="30">
        <v>655898</v>
      </c>
      <c r="AA12" s="57">
        <f t="shared" si="13"/>
        <v>1.0733053946892577</v>
      </c>
      <c r="AB12" s="67">
        <f t="shared" si="14"/>
        <v>1773913</v>
      </c>
      <c r="AC12" s="42">
        <f t="shared" si="15"/>
        <v>1.0347673205153558</v>
      </c>
      <c r="AD12" s="12">
        <v>1179196</v>
      </c>
      <c r="AE12" s="165">
        <f t="shared" si="16"/>
        <v>1.054722879388917</v>
      </c>
      <c r="AF12" s="67">
        <v>691777</v>
      </c>
      <c r="AG12" s="27">
        <f t="shared" si="17"/>
        <v>1.0547021030709043</v>
      </c>
      <c r="AH12" s="67">
        <f t="shared" si="18"/>
        <v>1870973</v>
      </c>
      <c r="AI12" s="16">
        <f t="shared" si="19"/>
        <v>1.0547151974194902</v>
      </c>
      <c r="AJ12" s="12">
        <v>1136636</v>
      </c>
      <c r="AK12" s="224">
        <f t="shared" si="20"/>
        <v>0.9639076116269051</v>
      </c>
      <c r="AL12" s="67">
        <v>685996</v>
      </c>
      <c r="AM12" s="221">
        <f t="shared" si="21"/>
        <v>0.9916432607617772</v>
      </c>
      <c r="AN12" s="67">
        <f t="shared" si="22"/>
        <v>1822632</v>
      </c>
      <c r="AO12" s="225">
        <f t="shared" si="23"/>
        <v>0.9741626415774038</v>
      </c>
    </row>
    <row r="13" spans="2:41" ht="18">
      <c r="B13" s="54" t="s">
        <v>152</v>
      </c>
      <c r="C13" s="4">
        <v>952245</v>
      </c>
      <c r="D13" s="57">
        <v>1.053</v>
      </c>
      <c r="E13" s="30">
        <v>404430</v>
      </c>
      <c r="F13" s="60">
        <v>1.019</v>
      </c>
      <c r="G13" s="4">
        <f t="shared" si="0"/>
        <v>1356675</v>
      </c>
      <c r="H13" s="14">
        <v>1.042</v>
      </c>
      <c r="I13" s="12">
        <v>849142</v>
      </c>
      <c r="J13" s="60">
        <f t="shared" si="1"/>
        <v>0.8917263939427353</v>
      </c>
      <c r="K13" s="30">
        <v>332468</v>
      </c>
      <c r="L13" s="60">
        <f t="shared" si="2"/>
        <v>0.8220656232228074</v>
      </c>
      <c r="M13" s="67">
        <f t="shared" si="3"/>
        <v>1181610</v>
      </c>
      <c r="N13" s="42">
        <f t="shared" si="4"/>
        <v>0.8709602520869036</v>
      </c>
      <c r="O13" s="12">
        <v>1077402</v>
      </c>
      <c r="P13" s="57">
        <f t="shared" si="5"/>
        <v>1.2688125189897568</v>
      </c>
      <c r="Q13" s="60">
        <f t="shared" si="6"/>
        <v>1.131433612148134</v>
      </c>
      <c r="R13" s="30">
        <v>448979</v>
      </c>
      <c r="S13" s="57">
        <f t="shared" si="7"/>
        <v>1.3504427493773836</v>
      </c>
      <c r="T13" s="60">
        <f t="shared" si="8"/>
        <v>1.1101525603936404</v>
      </c>
      <c r="U13" s="67">
        <f t="shared" si="9"/>
        <v>1526381</v>
      </c>
      <c r="V13" s="95">
        <f t="shared" si="10"/>
        <v>1.2917807059859006</v>
      </c>
      <c r="W13" s="107">
        <f t="shared" si="11"/>
        <v>1.1250896493264784</v>
      </c>
      <c r="X13" s="12">
        <v>1143164</v>
      </c>
      <c r="Y13" s="57">
        <f t="shared" si="12"/>
        <v>1.0610375700063672</v>
      </c>
      <c r="Z13" s="30">
        <v>502358</v>
      </c>
      <c r="AA13" s="57">
        <f t="shared" si="13"/>
        <v>1.1188897476273947</v>
      </c>
      <c r="AB13" s="67">
        <f t="shared" si="14"/>
        <v>1645522</v>
      </c>
      <c r="AC13" s="42">
        <f t="shared" si="15"/>
        <v>1.0780545617378623</v>
      </c>
      <c r="AD13" s="12">
        <v>1139871</v>
      </c>
      <c r="AE13" s="224">
        <f t="shared" si="16"/>
        <v>0.9971193984415184</v>
      </c>
      <c r="AF13" s="67">
        <v>497405</v>
      </c>
      <c r="AG13" s="221">
        <f t="shared" si="17"/>
        <v>0.9901404974141946</v>
      </c>
      <c r="AH13" s="67">
        <f t="shared" si="18"/>
        <v>1637276</v>
      </c>
      <c r="AI13" s="225">
        <f t="shared" si="19"/>
        <v>0.9949888242150515</v>
      </c>
      <c r="AJ13" s="12">
        <v>1156738</v>
      </c>
      <c r="AK13" s="165">
        <f t="shared" si="20"/>
        <v>1.0147972884650982</v>
      </c>
      <c r="AL13" s="67">
        <v>518675</v>
      </c>
      <c r="AM13" s="27">
        <f t="shared" si="21"/>
        <v>1.0427619344397423</v>
      </c>
      <c r="AN13" s="67">
        <f t="shared" si="22"/>
        <v>1675413</v>
      </c>
      <c r="AO13" s="16">
        <f t="shared" si="23"/>
        <v>1.0232929573266816</v>
      </c>
    </row>
    <row r="14" spans="2:41" ht="18">
      <c r="B14" s="54" t="s">
        <v>153</v>
      </c>
      <c r="C14" s="4">
        <v>866522</v>
      </c>
      <c r="D14" s="57">
        <v>1.001</v>
      </c>
      <c r="E14" s="30">
        <v>397384</v>
      </c>
      <c r="F14" s="60">
        <v>0.96</v>
      </c>
      <c r="G14" s="4">
        <f t="shared" si="0"/>
        <v>1263906</v>
      </c>
      <c r="H14" s="14">
        <v>0.988</v>
      </c>
      <c r="I14" s="12">
        <v>756749</v>
      </c>
      <c r="J14" s="60">
        <f t="shared" si="1"/>
        <v>0.8733176999545309</v>
      </c>
      <c r="K14" s="30">
        <v>297415</v>
      </c>
      <c r="L14" s="60">
        <f t="shared" si="2"/>
        <v>0.7484322468946912</v>
      </c>
      <c r="M14" s="67">
        <f t="shared" si="3"/>
        <v>1054164</v>
      </c>
      <c r="N14" s="42">
        <f t="shared" si="4"/>
        <v>0.8340525323876934</v>
      </c>
      <c r="O14" s="12">
        <v>969069</v>
      </c>
      <c r="P14" s="57">
        <f t="shared" si="5"/>
        <v>1.280568590113763</v>
      </c>
      <c r="Q14" s="60">
        <f t="shared" si="6"/>
        <v>1.1183432157521678</v>
      </c>
      <c r="R14" s="30">
        <v>403745</v>
      </c>
      <c r="S14" s="57">
        <f t="shared" si="7"/>
        <v>1.3575139115377504</v>
      </c>
      <c r="T14" s="60">
        <f t="shared" si="8"/>
        <v>1.0160071870029996</v>
      </c>
      <c r="U14" s="67">
        <f t="shared" si="9"/>
        <v>1372814</v>
      </c>
      <c r="V14" s="95">
        <f t="shared" si="10"/>
        <v>1.3022774444963023</v>
      </c>
      <c r="W14" s="107">
        <f t="shared" si="11"/>
        <v>1.0861678004535147</v>
      </c>
      <c r="X14" s="12">
        <v>1014432</v>
      </c>
      <c r="Y14" s="57">
        <f t="shared" si="12"/>
        <v>1.046810908201583</v>
      </c>
      <c r="Z14" s="30">
        <v>437190</v>
      </c>
      <c r="AA14" s="57">
        <f t="shared" si="13"/>
        <v>1.0828369391571413</v>
      </c>
      <c r="AB14" s="67">
        <f t="shared" si="14"/>
        <v>1451622</v>
      </c>
      <c r="AC14" s="42">
        <f t="shared" si="15"/>
        <v>1.0574061744708314</v>
      </c>
      <c r="AD14" s="12">
        <v>1059378</v>
      </c>
      <c r="AE14" s="165">
        <f t="shared" si="16"/>
        <v>1.0443065676161636</v>
      </c>
      <c r="AF14" s="67">
        <v>445156</v>
      </c>
      <c r="AG14" s="27">
        <f t="shared" si="17"/>
        <v>1.0182209108168074</v>
      </c>
      <c r="AH14" s="67">
        <f t="shared" si="18"/>
        <v>1504534</v>
      </c>
      <c r="AI14" s="16">
        <f t="shared" si="19"/>
        <v>1.0364502604672565</v>
      </c>
      <c r="AJ14" s="12">
        <v>1085251</v>
      </c>
      <c r="AK14" s="165">
        <f t="shared" si="20"/>
        <v>1.0244228216934843</v>
      </c>
      <c r="AL14" s="67">
        <v>454966</v>
      </c>
      <c r="AM14" s="27">
        <f t="shared" si="21"/>
        <v>1.0220372184133202</v>
      </c>
      <c r="AN14" s="67">
        <f t="shared" si="22"/>
        <v>1540217</v>
      </c>
      <c r="AO14" s="16">
        <f t="shared" si="23"/>
        <v>1.0237169781473865</v>
      </c>
    </row>
    <row r="15" spans="2:41" ht="18">
      <c r="B15" s="54" t="s">
        <v>154</v>
      </c>
      <c r="C15" s="4">
        <v>1086676</v>
      </c>
      <c r="D15" s="57">
        <v>0.962</v>
      </c>
      <c r="E15" s="30">
        <v>630923</v>
      </c>
      <c r="F15" s="60">
        <v>0.962</v>
      </c>
      <c r="G15" s="4">
        <f t="shared" si="0"/>
        <v>1717599</v>
      </c>
      <c r="H15" s="14">
        <v>0.962</v>
      </c>
      <c r="I15" s="12">
        <v>848244</v>
      </c>
      <c r="J15" s="60">
        <f t="shared" si="1"/>
        <v>0.7805859336177481</v>
      </c>
      <c r="K15" s="30">
        <v>431067</v>
      </c>
      <c r="L15" s="60">
        <f t="shared" si="2"/>
        <v>0.6832323437249871</v>
      </c>
      <c r="M15" s="67">
        <f t="shared" si="3"/>
        <v>1279311</v>
      </c>
      <c r="N15" s="42">
        <f t="shared" si="4"/>
        <v>0.7448251891157366</v>
      </c>
      <c r="O15" s="12">
        <v>974651</v>
      </c>
      <c r="P15" s="57">
        <f t="shared" si="5"/>
        <v>1.1490219795247594</v>
      </c>
      <c r="Q15" s="60">
        <f t="shared" si="6"/>
        <v>0.8969103946346473</v>
      </c>
      <c r="R15" s="30">
        <v>529733</v>
      </c>
      <c r="S15" s="57">
        <f t="shared" si="7"/>
        <v>1.2288878527003924</v>
      </c>
      <c r="T15" s="60">
        <f t="shared" si="8"/>
        <v>0.8396159277756556</v>
      </c>
      <c r="U15" s="67">
        <f t="shared" si="9"/>
        <v>1504384</v>
      </c>
      <c r="V15" s="95">
        <f t="shared" si="10"/>
        <v>1.175932982675831</v>
      </c>
      <c r="W15" s="107">
        <f t="shared" si="11"/>
        <v>0.875864506208958</v>
      </c>
      <c r="X15" s="12">
        <v>965564</v>
      </c>
      <c r="Y15" s="227">
        <f t="shared" si="12"/>
        <v>0.9906766627233748</v>
      </c>
      <c r="Z15" s="30">
        <v>540766</v>
      </c>
      <c r="AA15" s="57">
        <f t="shared" si="13"/>
        <v>1.0208274734630465</v>
      </c>
      <c r="AB15" s="67">
        <f t="shared" si="14"/>
        <v>1506330</v>
      </c>
      <c r="AC15" s="42">
        <f t="shared" si="15"/>
        <v>1.0012935527099465</v>
      </c>
      <c r="AD15" s="12">
        <v>962074</v>
      </c>
      <c r="AE15" s="224">
        <f t="shared" si="16"/>
        <v>0.9963855321863698</v>
      </c>
      <c r="AF15" s="67">
        <v>522424</v>
      </c>
      <c r="AG15" s="221">
        <f t="shared" si="17"/>
        <v>0.9660814474282776</v>
      </c>
      <c r="AH15" s="67">
        <f t="shared" si="18"/>
        <v>1484498</v>
      </c>
      <c r="AI15" s="225">
        <f t="shared" si="19"/>
        <v>0.9855064959205486</v>
      </c>
      <c r="AJ15" s="12">
        <v>936356</v>
      </c>
      <c r="AK15" s="224">
        <f t="shared" si="20"/>
        <v>0.9732681685608383</v>
      </c>
      <c r="AL15" s="67">
        <v>501928</v>
      </c>
      <c r="AM15" s="221">
        <f t="shared" si="21"/>
        <v>0.9607674991960553</v>
      </c>
      <c r="AN15" s="67">
        <f t="shared" si="22"/>
        <v>1438284</v>
      </c>
      <c r="AO15" s="225">
        <f t="shared" si="23"/>
        <v>0.9688689375128832</v>
      </c>
    </row>
    <row r="16" spans="2:41" ht="18">
      <c r="B16" s="54" t="s">
        <v>155</v>
      </c>
      <c r="C16" s="4">
        <v>845580</v>
      </c>
      <c r="D16" s="57">
        <v>1.133</v>
      </c>
      <c r="E16" s="30">
        <v>571196</v>
      </c>
      <c r="F16" s="60">
        <v>1.105</v>
      </c>
      <c r="G16" s="4">
        <f t="shared" si="0"/>
        <v>1416776</v>
      </c>
      <c r="H16" s="14">
        <v>1.122</v>
      </c>
      <c r="I16" s="12">
        <v>758679</v>
      </c>
      <c r="J16" s="60">
        <f t="shared" si="1"/>
        <v>0.8972291208401334</v>
      </c>
      <c r="K16" s="30">
        <v>435519</v>
      </c>
      <c r="L16" s="60">
        <f t="shared" si="2"/>
        <v>0.7624685747099069</v>
      </c>
      <c r="M16" s="67">
        <f t="shared" si="3"/>
        <v>1194198</v>
      </c>
      <c r="N16" s="42">
        <f t="shared" si="4"/>
        <v>0.8428982422062485</v>
      </c>
      <c r="O16" s="12">
        <v>1019120</v>
      </c>
      <c r="P16" s="57">
        <f t="shared" si="5"/>
        <v>1.3432822049905164</v>
      </c>
      <c r="Q16" s="60">
        <f t="shared" si="6"/>
        <v>1.2052319118238368</v>
      </c>
      <c r="R16" s="30">
        <v>620419</v>
      </c>
      <c r="S16" s="57">
        <f t="shared" si="7"/>
        <v>1.4245509380761803</v>
      </c>
      <c r="T16" s="60">
        <f t="shared" si="8"/>
        <v>1.086175323356606</v>
      </c>
      <c r="U16" s="67">
        <f t="shared" si="9"/>
        <v>1639539</v>
      </c>
      <c r="V16" s="95">
        <f t="shared" si="10"/>
        <v>1.3729205709605945</v>
      </c>
      <c r="W16" s="107">
        <f t="shared" si="11"/>
        <v>1.1572323359514842</v>
      </c>
      <c r="X16" s="12">
        <v>1099002</v>
      </c>
      <c r="Y16" s="57">
        <f t="shared" si="12"/>
        <v>1.0783833110919225</v>
      </c>
      <c r="Z16" s="30">
        <v>691229</v>
      </c>
      <c r="AA16" s="57">
        <f t="shared" si="13"/>
        <v>1.114132545908491</v>
      </c>
      <c r="AB16" s="67">
        <f t="shared" si="14"/>
        <v>1790231</v>
      </c>
      <c r="AC16" s="42">
        <f t="shared" si="15"/>
        <v>1.0919112018683301</v>
      </c>
      <c r="AD16" s="12">
        <v>1139276</v>
      </c>
      <c r="AE16" s="165">
        <f t="shared" si="16"/>
        <v>1.0366459751665602</v>
      </c>
      <c r="AF16" s="67">
        <v>710640</v>
      </c>
      <c r="AG16" s="27">
        <f t="shared" si="17"/>
        <v>1.028081865778201</v>
      </c>
      <c r="AH16" s="67">
        <f t="shared" si="18"/>
        <v>1849916</v>
      </c>
      <c r="AI16" s="16">
        <f t="shared" si="19"/>
        <v>1.033339272976504</v>
      </c>
      <c r="AJ16" s="12">
        <v>1065822</v>
      </c>
      <c r="AK16" s="224">
        <f t="shared" si="20"/>
        <v>0.9355257198431285</v>
      </c>
      <c r="AL16" s="67">
        <v>670809</v>
      </c>
      <c r="AM16" s="221">
        <f t="shared" si="21"/>
        <v>0.9439505234718001</v>
      </c>
      <c r="AN16" s="67">
        <f t="shared" si="22"/>
        <v>1736631</v>
      </c>
      <c r="AO16" s="225">
        <f t="shared" si="23"/>
        <v>0.9387620843324778</v>
      </c>
    </row>
    <row r="17" spans="2:41" ht="18">
      <c r="B17" s="54" t="s">
        <v>157</v>
      </c>
      <c r="C17" s="4">
        <v>647289</v>
      </c>
      <c r="D17" s="57">
        <v>1.06</v>
      </c>
      <c r="E17" s="30">
        <v>498805</v>
      </c>
      <c r="F17" s="60">
        <v>1.078</v>
      </c>
      <c r="G17" s="4">
        <f t="shared" si="0"/>
        <v>1146094</v>
      </c>
      <c r="H17" s="14">
        <v>1.068</v>
      </c>
      <c r="I17" s="12">
        <v>529154</v>
      </c>
      <c r="J17" s="60">
        <f t="shared" si="1"/>
        <v>0.8174926501145547</v>
      </c>
      <c r="K17" s="30">
        <v>366861</v>
      </c>
      <c r="L17" s="60">
        <f t="shared" si="2"/>
        <v>0.7354797967141468</v>
      </c>
      <c r="M17" s="67">
        <f t="shared" si="3"/>
        <v>896015</v>
      </c>
      <c r="N17" s="42">
        <f t="shared" si="4"/>
        <v>0.7817988751358964</v>
      </c>
      <c r="O17" s="12">
        <v>701030</v>
      </c>
      <c r="P17" s="57">
        <f t="shared" si="5"/>
        <v>1.324812814416975</v>
      </c>
      <c r="Q17" s="60">
        <f t="shared" si="6"/>
        <v>1.0830247385634546</v>
      </c>
      <c r="R17" s="30">
        <v>521801</v>
      </c>
      <c r="S17" s="57">
        <f t="shared" si="7"/>
        <v>1.4223397962716124</v>
      </c>
      <c r="T17" s="60">
        <f t="shared" si="8"/>
        <v>1.0461021842202864</v>
      </c>
      <c r="U17" s="67">
        <f t="shared" si="9"/>
        <v>1222831</v>
      </c>
      <c r="V17" s="95">
        <f t="shared" si="10"/>
        <v>1.364743893796421</v>
      </c>
      <c r="W17" s="107">
        <f t="shared" si="11"/>
        <v>1.066955241018625</v>
      </c>
      <c r="X17" s="12">
        <v>702490</v>
      </c>
      <c r="Y17" s="57">
        <f t="shared" si="12"/>
        <v>1.0020826498152717</v>
      </c>
      <c r="Z17" s="30">
        <v>539832</v>
      </c>
      <c r="AA17" s="57">
        <f t="shared" si="13"/>
        <v>1.0345553189817573</v>
      </c>
      <c r="AB17" s="67">
        <f t="shared" si="14"/>
        <v>1242322</v>
      </c>
      <c r="AC17" s="42">
        <f t="shared" si="15"/>
        <v>1.0159392426263318</v>
      </c>
      <c r="AD17" s="12">
        <v>715545</v>
      </c>
      <c r="AE17" s="165">
        <f t="shared" si="16"/>
        <v>1.018583894432661</v>
      </c>
      <c r="AF17" s="67">
        <v>533086</v>
      </c>
      <c r="AG17" s="221">
        <f t="shared" si="17"/>
        <v>0.9875035196135094</v>
      </c>
      <c r="AH17" s="67">
        <f t="shared" si="18"/>
        <v>1248631</v>
      </c>
      <c r="AI17" s="16">
        <f t="shared" si="19"/>
        <v>1.005078393524384</v>
      </c>
      <c r="AJ17" s="12">
        <v>789564</v>
      </c>
      <c r="AK17" s="165">
        <f t="shared" si="20"/>
        <v>1.103444227826342</v>
      </c>
      <c r="AL17" s="67">
        <v>571540</v>
      </c>
      <c r="AM17" s="27">
        <f t="shared" si="21"/>
        <v>1.0721347024682697</v>
      </c>
      <c r="AN17" s="67">
        <f t="shared" si="22"/>
        <v>1361104</v>
      </c>
      <c r="AO17" s="16">
        <f t="shared" si="23"/>
        <v>1.0900770523877752</v>
      </c>
    </row>
    <row r="18" spans="2:41" ht="18">
      <c r="B18" s="54" t="s">
        <v>158</v>
      </c>
      <c r="C18" s="4">
        <v>425643</v>
      </c>
      <c r="D18" s="57">
        <v>1.064</v>
      </c>
      <c r="E18" s="30">
        <v>344241</v>
      </c>
      <c r="F18" s="60">
        <v>1.08</v>
      </c>
      <c r="G18" s="4">
        <f t="shared" si="0"/>
        <v>769884</v>
      </c>
      <c r="H18" s="14">
        <v>1.071</v>
      </c>
      <c r="I18" s="12">
        <v>315474</v>
      </c>
      <c r="J18" s="60">
        <f t="shared" si="1"/>
        <v>0.7411704174625214</v>
      </c>
      <c r="K18" s="30">
        <v>236235</v>
      </c>
      <c r="L18" s="60">
        <f t="shared" si="2"/>
        <v>0.6862488779663085</v>
      </c>
      <c r="M18" s="67">
        <f t="shared" si="3"/>
        <v>551709</v>
      </c>
      <c r="N18" s="42">
        <f t="shared" si="4"/>
        <v>0.7166131521112271</v>
      </c>
      <c r="O18" s="12">
        <v>419021</v>
      </c>
      <c r="P18" s="57">
        <f t="shared" si="5"/>
        <v>1.32822673183844</v>
      </c>
      <c r="Q18" s="60">
        <f t="shared" si="6"/>
        <v>0.984442361321577</v>
      </c>
      <c r="R18" s="30">
        <v>330152</v>
      </c>
      <c r="S18" s="57">
        <f t="shared" si="7"/>
        <v>1.3975575168793786</v>
      </c>
      <c r="T18" s="60">
        <f t="shared" si="8"/>
        <v>0.9590722778518538</v>
      </c>
      <c r="U18" s="67">
        <f t="shared" si="9"/>
        <v>749173</v>
      </c>
      <c r="V18" s="95">
        <f t="shared" si="10"/>
        <v>1.3579133202467242</v>
      </c>
      <c r="W18" s="107">
        <f t="shared" si="11"/>
        <v>0.9730985447158274</v>
      </c>
      <c r="X18" s="12">
        <v>440668</v>
      </c>
      <c r="Y18" s="57">
        <f t="shared" si="12"/>
        <v>1.051660895277325</v>
      </c>
      <c r="Z18" s="30">
        <v>361447</v>
      </c>
      <c r="AA18" s="57">
        <f t="shared" si="13"/>
        <v>1.0947896726356345</v>
      </c>
      <c r="AB18" s="67">
        <f t="shared" si="14"/>
        <v>802115</v>
      </c>
      <c r="AC18" s="42">
        <f t="shared" si="15"/>
        <v>1.0706672557606856</v>
      </c>
      <c r="AD18" s="12">
        <v>475229</v>
      </c>
      <c r="AE18" s="165">
        <f t="shared" si="16"/>
        <v>1.0784286583096572</v>
      </c>
      <c r="AF18" s="67">
        <v>387609</v>
      </c>
      <c r="AG18" s="27">
        <f t="shared" si="17"/>
        <v>1.0723812896496583</v>
      </c>
      <c r="AH18" s="67">
        <f t="shared" si="18"/>
        <v>862838</v>
      </c>
      <c r="AI18" s="16">
        <f t="shared" si="19"/>
        <v>1.075703608584804</v>
      </c>
      <c r="AJ18" s="12">
        <v>493688</v>
      </c>
      <c r="AK18" s="165">
        <f t="shared" si="20"/>
        <v>1.03884232654152</v>
      </c>
      <c r="AL18" s="67">
        <v>402176</v>
      </c>
      <c r="AM18" s="27">
        <f t="shared" si="21"/>
        <v>1.0375816866997412</v>
      </c>
      <c r="AN18" s="67">
        <f t="shared" si="22"/>
        <v>895864</v>
      </c>
      <c r="AO18" s="16">
        <f t="shared" si="23"/>
        <v>1.0382760147327772</v>
      </c>
    </row>
    <row r="19" spans="2:41" ht="18.75" thickBot="1">
      <c r="B19" s="54" t="s">
        <v>132</v>
      </c>
      <c r="C19" s="4">
        <v>346091</v>
      </c>
      <c r="D19" s="57">
        <v>1.084</v>
      </c>
      <c r="E19" s="30">
        <v>270581</v>
      </c>
      <c r="F19" s="60">
        <v>1.094</v>
      </c>
      <c r="G19" s="4">
        <f t="shared" si="0"/>
        <v>616672</v>
      </c>
      <c r="H19" s="14">
        <v>1.088</v>
      </c>
      <c r="I19" s="12">
        <v>250295</v>
      </c>
      <c r="J19" s="60">
        <f t="shared" si="1"/>
        <v>0.7232057464655249</v>
      </c>
      <c r="K19" s="30">
        <v>190434</v>
      </c>
      <c r="L19" s="60">
        <f t="shared" si="2"/>
        <v>0.7037966449972467</v>
      </c>
      <c r="M19" s="67">
        <f t="shared" si="3"/>
        <v>440729</v>
      </c>
      <c r="N19" s="42">
        <f t="shared" si="4"/>
        <v>0.7146894945773442</v>
      </c>
      <c r="O19" s="12">
        <v>344137</v>
      </c>
      <c r="P19" s="57">
        <f t="shared" si="5"/>
        <v>1.3749255878063884</v>
      </c>
      <c r="Q19" s="60">
        <f t="shared" si="6"/>
        <v>0.9943540860640698</v>
      </c>
      <c r="R19" s="30">
        <v>273036</v>
      </c>
      <c r="S19" s="57">
        <f t="shared" si="7"/>
        <v>1.4337565770818237</v>
      </c>
      <c r="T19" s="60">
        <f t="shared" si="8"/>
        <v>1.0090730686929237</v>
      </c>
      <c r="U19" s="67">
        <f t="shared" si="9"/>
        <v>617173</v>
      </c>
      <c r="V19" s="95">
        <f t="shared" si="10"/>
        <v>1.400345790724005</v>
      </c>
      <c r="W19" s="107">
        <f t="shared" si="11"/>
        <v>1.0008124254060506</v>
      </c>
      <c r="X19" s="12">
        <v>369308</v>
      </c>
      <c r="Y19" s="57">
        <f t="shared" si="12"/>
        <v>1.0731423822489299</v>
      </c>
      <c r="Z19" s="30">
        <v>304464</v>
      </c>
      <c r="AA19" s="57">
        <f t="shared" si="13"/>
        <v>1.115105700347207</v>
      </c>
      <c r="AB19" s="67">
        <f t="shared" si="14"/>
        <v>673772</v>
      </c>
      <c r="AC19" s="42">
        <f t="shared" si="15"/>
        <v>1.091706863391626</v>
      </c>
      <c r="AD19" s="88">
        <v>396372</v>
      </c>
      <c r="AE19" s="166">
        <f t="shared" si="16"/>
        <v>1.0732830049714601</v>
      </c>
      <c r="AF19" s="98">
        <v>328402</v>
      </c>
      <c r="AG19" s="83">
        <f t="shared" si="17"/>
        <v>1.07862341689001</v>
      </c>
      <c r="AH19" s="98">
        <f t="shared" si="18"/>
        <v>724774</v>
      </c>
      <c r="AI19" s="19">
        <f t="shared" si="19"/>
        <v>1.0756962295850823</v>
      </c>
      <c r="AJ19" s="88">
        <v>418812</v>
      </c>
      <c r="AK19" s="166">
        <f t="shared" si="20"/>
        <v>1.056613484302625</v>
      </c>
      <c r="AL19" s="98">
        <v>347515</v>
      </c>
      <c r="AM19" s="83">
        <f t="shared" si="21"/>
        <v>1.0582000109621743</v>
      </c>
      <c r="AN19" s="98">
        <f t="shared" si="22"/>
        <v>766327</v>
      </c>
      <c r="AO19" s="19">
        <f t="shared" si="23"/>
        <v>1.0573323546374456</v>
      </c>
    </row>
    <row r="20" spans="2:41" ht="18.75" hidden="1" thickBot="1">
      <c r="B20" s="55" t="s">
        <v>163</v>
      </c>
      <c r="C20" s="48">
        <v>0</v>
      </c>
      <c r="D20" s="58">
        <v>0</v>
      </c>
      <c r="E20" s="61">
        <v>0</v>
      </c>
      <c r="F20" s="62">
        <v>0</v>
      </c>
      <c r="G20" s="5">
        <f t="shared" si="0"/>
        <v>0</v>
      </c>
      <c r="H20" s="15">
        <v>0</v>
      </c>
      <c r="I20" s="63">
        <v>0</v>
      </c>
      <c r="J20" s="66">
        <v>0</v>
      </c>
      <c r="K20" s="65">
        <v>0</v>
      </c>
      <c r="L20" s="66">
        <v>0</v>
      </c>
      <c r="M20" s="68">
        <f t="shared" si="3"/>
        <v>0</v>
      </c>
      <c r="N20" s="64">
        <v>0</v>
      </c>
      <c r="O20" s="63">
        <v>0</v>
      </c>
      <c r="P20" s="104">
        <v>0</v>
      </c>
      <c r="Q20" s="105" t="s">
        <v>160</v>
      </c>
      <c r="R20" s="97">
        <v>0</v>
      </c>
      <c r="S20" s="104">
        <v>0</v>
      </c>
      <c r="T20" s="106" t="s">
        <v>161</v>
      </c>
      <c r="U20" s="98">
        <f t="shared" si="9"/>
        <v>0</v>
      </c>
      <c r="V20" s="99">
        <v>0</v>
      </c>
      <c r="W20" s="108" t="s">
        <v>162</v>
      </c>
      <c r="X20" s="88">
        <v>0</v>
      </c>
      <c r="Y20" s="104">
        <v>0</v>
      </c>
      <c r="Z20" s="97">
        <v>0</v>
      </c>
      <c r="AA20" s="104">
        <v>0</v>
      </c>
      <c r="AB20" s="98">
        <f t="shared" si="14"/>
        <v>0</v>
      </c>
      <c r="AC20" s="28">
        <v>0</v>
      </c>
      <c r="AD20" s="88"/>
      <c r="AE20" s="166"/>
      <c r="AF20" s="98"/>
      <c r="AG20" s="83"/>
      <c r="AH20" s="98"/>
      <c r="AI20" s="19"/>
      <c r="AJ20" s="88"/>
      <c r="AK20" s="166"/>
      <c r="AL20" s="98"/>
      <c r="AM20" s="83"/>
      <c r="AN20" s="98"/>
      <c r="AO20" s="19"/>
    </row>
    <row r="21" spans="2:41" ht="19.5" thickBot="1" thickTop="1">
      <c r="B21" s="56" t="s">
        <v>133</v>
      </c>
      <c r="C21" s="52">
        <f>SUM(C5+C6+C7+C8+C9+C10+C11+C12+C13+C14+C15+C16+C17+C18+C19+C20)</f>
        <v>9118110</v>
      </c>
      <c r="D21" s="59">
        <v>1.026</v>
      </c>
      <c r="E21" s="102">
        <f>SUM(E5+E6+E7+E8+E9+E10+E11+E12+E13+E14+E15+E16+E17+E18+E19+E20)</f>
        <v>7404694</v>
      </c>
      <c r="F21" s="100">
        <v>1.01</v>
      </c>
      <c r="G21" s="52">
        <f>SUM(G5+G6+G7+G8+G9+G10+G11+G12+G13+G14+G15+G16+G17+G18+G19+G20)</f>
        <v>16522804</v>
      </c>
      <c r="H21" s="116">
        <v>1.019</v>
      </c>
      <c r="I21" s="52">
        <f>SUM(I5+I6+I7+I8+I9+I10+I11+I12+I13+I14+I15+I16+I17+I18+I19+I20)</f>
        <v>7607172</v>
      </c>
      <c r="J21" s="100">
        <f>SUM(I21/C21)</f>
        <v>0.8342926330127625</v>
      </c>
      <c r="K21" s="102">
        <f>SUM(K5+K6+K7+K8+K9+K10+K11+K12+K13+K14+K15+K16+K17+K18+K19+K20)</f>
        <v>5689158</v>
      </c>
      <c r="L21" s="100">
        <f>SUM(K21/E21)</f>
        <v>0.7683177724832383</v>
      </c>
      <c r="M21" s="103">
        <f>SUM(M5+M6+M7+M8+M9+M10+M11+M12+M13+M14+M15+M16+M17+M18+M19+M20)</f>
        <v>13296330</v>
      </c>
      <c r="N21" s="51">
        <f>SUM(M21/G21)</f>
        <v>0.8047260017125423</v>
      </c>
      <c r="O21" s="52">
        <f>SUM(O5+O6+O7+O8+O9+O10+O11+O12+O13+O14+O15+O16+O17+O18+O19+O20)</f>
        <v>9511894</v>
      </c>
      <c r="P21" s="59">
        <f>SUM(O21/I21)</f>
        <v>1.2503850313887999</v>
      </c>
      <c r="Q21" s="100">
        <f>SUM(O21/C21)</f>
        <v>1.0431870201171076</v>
      </c>
      <c r="R21" s="102">
        <f>SUM(R5+R6+R7+R8+R9+R10+R11+R12+R13+R14+R15+R16+R17+R18+R19+R20)</f>
        <v>7319218</v>
      </c>
      <c r="S21" s="59">
        <f>SUM(R21/K21)</f>
        <v>1.2865204306155673</v>
      </c>
      <c r="T21" s="100">
        <f>SUM(R21/E21)</f>
        <v>0.9884565115047294</v>
      </c>
      <c r="U21" s="103">
        <f>SUM(U5+U6+U7+U8+U9+U10+U11+U12+U13+U14+U15+U16+U17+U18+U19+U20)</f>
        <v>16831112</v>
      </c>
      <c r="V21" s="101">
        <f>SUM(U21/M21)</f>
        <v>1.2658464403335357</v>
      </c>
      <c r="W21" s="109">
        <f>SUM(U21/G21)</f>
        <v>1.0186595447116604</v>
      </c>
      <c r="X21" s="13">
        <f>SUM(X5+X6+X7+X8+X9+X10+X11+X12+X13+X14+X15+X16+X17+X18+X19+X20)</f>
        <v>9749800</v>
      </c>
      <c r="Y21" s="59">
        <f>SUM(X21/O21)</f>
        <v>1.0250114225410838</v>
      </c>
      <c r="Z21" s="102">
        <f>SUM(Z5+Z6+Z7+Z8+Z9+Z10+Z11+Z12+Z13+Z14+Z15+Z16+Z17+Z18+Z19+Z20)</f>
        <v>7653765</v>
      </c>
      <c r="AA21" s="59">
        <f>SUM(Z21/R21)</f>
        <v>1.045708025092298</v>
      </c>
      <c r="AB21" s="103">
        <f t="shared" si="14"/>
        <v>17403565</v>
      </c>
      <c r="AC21" s="51">
        <f>SUM(AB21/U21)</f>
        <v>1.0340115970947137</v>
      </c>
      <c r="AD21" s="13">
        <f>SUM(AD5+AD6+AD7+AD8+AD9+AD10+AD11+AD12+AD13+AD14+AD15+AD16+AD17+AD18+AD19+AD20)</f>
        <v>9915483</v>
      </c>
      <c r="AE21" s="167">
        <f>SUM(AD21/X21)</f>
        <v>1.0169934767892674</v>
      </c>
      <c r="AF21" s="103">
        <f>SUM(AF5+AF6+AF7+AF8+AF9+AF10+AF11+AF12+AF13+AF14+AF15+AF16+AF17+AF18+AF19+AF20)</f>
        <v>7619082</v>
      </c>
      <c r="AG21" s="168">
        <f>SUM(AF21/Z21)</f>
        <v>0.9954685047163063</v>
      </c>
      <c r="AH21" s="103">
        <f>SUM(AD21+AF21)</f>
        <v>17534565</v>
      </c>
      <c r="AI21" s="169">
        <f>SUM(AH21/AB21)</f>
        <v>1.0075271934227268</v>
      </c>
      <c r="AJ21" s="13">
        <f>SUM(AJ5+AJ6+AJ7+AJ8+AJ9+AJ10+AJ11+AJ12+AJ13+AJ14+AJ15+AJ16+AJ17+AJ18+AJ19+AJ20)</f>
        <v>9812043</v>
      </c>
      <c r="AK21" s="167">
        <f>SUM(AJ21/AD21)</f>
        <v>0.9895678304324661</v>
      </c>
      <c r="AL21" s="103">
        <f>SUM(AL5+AL6+AL7+AL8+AL9+AL10+AL11+AL12+AL13+AL14+AL15+AL16+AL17+AL18+AL19+AL20)</f>
        <v>7482892</v>
      </c>
      <c r="AM21" s="168">
        <f>SUM(AL21/AF21)</f>
        <v>0.9821251431602915</v>
      </c>
      <c r="AN21" s="103">
        <f>SUM(AJ21+AL21)</f>
        <v>17294935</v>
      </c>
      <c r="AO21" s="169">
        <f>SUM(AN21/AH21)</f>
        <v>0.9863338497419241</v>
      </c>
    </row>
  </sheetData>
  <mergeCells count="6">
    <mergeCell ref="AJ3:AO3"/>
    <mergeCell ref="AD3:AI3"/>
    <mergeCell ref="X3:AC3"/>
    <mergeCell ref="C3:H3"/>
    <mergeCell ref="I3:N3"/>
    <mergeCell ref="O3:W3"/>
  </mergeCells>
  <printOptions/>
  <pageMargins left="0" right="0" top="0.984251968503937" bottom="0.984251968503937" header="0.5118110236220472" footer="0.5118110236220472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9"/>
  <sheetViews>
    <sheetView workbookViewId="0" topLeftCell="A1">
      <selection activeCell="Q19" sqref="Q19"/>
    </sheetView>
  </sheetViews>
  <sheetFormatPr defaultColWidth="12.796875" defaultRowHeight="15"/>
  <cols>
    <col min="1" max="1" width="2.3984375" style="0" customWidth="1"/>
    <col min="2" max="2" width="4.59765625" style="7" customWidth="1"/>
    <col min="3" max="4" width="9.59765625" style="0" hidden="1" customWidth="1"/>
    <col min="5" max="5" width="6.3984375" style="0" hidden="1" customWidth="1"/>
    <col min="6" max="6" width="9.59765625" style="0" hidden="1" customWidth="1"/>
    <col min="7" max="7" width="6.3984375" style="11" hidden="1" customWidth="1"/>
    <col min="8" max="8" width="9.59765625" style="0" hidden="1" customWidth="1"/>
    <col min="9" max="9" width="6.3984375" style="11" hidden="1" customWidth="1"/>
    <col min="10" max="10" width="9.59765625" style="0" hidden="1" customWidth="1"/>
    <col min="11" max="11" width="6.3984375" style="0" hidden="1" customWidth="1"/>
    <col min="12" max="12" width="6.59765625" style="0" hidden="1" customWidth="1"/>
    <col min="13" max="13" width="10" style="0" customWidth="1"/>
    <col min="14" max="14" width="7.09765625" style="0" customWidth="1"/>
    <col min="15" max="15" width="10" style="1" customWidth="1"/>
    <col min="16" max="16" width="7.09765625" style="114" customWidth="1"/>
    <col min="17" max="17" width="10" style="1" customWidth="1"/>
    <col min="18" max="18" width="7.09765625" style="0" customWidth="1"/>
    <col min="19" max="16384" width="10.59765625" style="0" customWidth="1"/>
  </cols>
  <sheetData>
    <row r="2" spans="2:5" ht="18.75" thickBot="1">
      <c r="B2" s="21" t="s">
        <v>13</v>
      </c>
      <c r="E2" s="2"/>
    </row>
    <row r="3" spans="2:18" s="7" customFormat="1" ht="18">
      <c r="B3" s="149"/>
      <c r="C3" s="149" t="s">
        <v>5</v>
      </c>
      <c r="D3" s="9" t="s">
        <v>4</v>
      </c>
      <c r="E3" s="124"/>
      <c r="F3" s="9" t="s">
        <v>8</v>
      </c>
      <c r="G3" s="119"/>
      <c r="H3" s="118" t="s">
        <v>129</v>
      </c>
      <c r="I3" s="119"/>
      <c r="J3" s="118" t="s">
        <v>60</v>
      </c>
      <c r="K3" s="123"/>
      <c r="L3" s="120" t="s">
        <v>159</v>
      </c>
      <c r="M3" s="118" t="s">
        <v>130</v>
      </c>
      <c r="N3" s="119"/>
      <c r="O3" s="201" t="s">
        <v>21</v>
      </c>
      <c r="P3" s="170"/>
      <c r="Q3" s="201" t="s">
        <v>138</v>
      </c>
      <c r="R3" s="170"/>
    </row>
    <row r="4" spans="2:18" s="7" customFormat="1" ht="18.75" thickBot="1">
      <c r="B4" s="77"/>
      <c r="C4" s="77"/>
      <c r="D4" s="150"/>
      <c r="E4" s="126" t="s">
        <v>114</v>
      </c>
      <c r="F4" s="121"/>
      <c r="G4" s="152" t="s">
        <v>114</v>
      </c>
      <c r="H4" s="151"/>
      <c r="I4" s="152" t="s">
        <v>114</v>
      </c>
      <c r="J4" s="151"/>
      <c r="K4" s="153" t="s">
        <v>114</v>
      </c>
      <c r="L4" s="122"/>
      <c r="M4" s="151"/>
      <c r="N4" s="152" t="s">
        <v>114</v>
      </c>
      <c r="O4" s="202"/>
      <c r="P4" s="171" t="s">
        <v>6</v>
      </c>
      <c r="Q4" s="202"/>
      <c r="R4" s="171" t="s">
        <v>6</v>
      </c>
    </row>
    <row r="5" spans="2:18" ht="18">
      <c r="B5" s="72" t="s">
        <v>14</v>
      </c>
      <c r="C5" s="154">
        <v>1228599</v>
      </c>
      <c r="D5" s="47">
        <v>1361711</v>
      </c>
      <c r="E5" s="69">
        <f aca="true" t="shared" si="0" ref="E5:E19">SUM(D5/C5)</f>
        <v>1.1083445452910186</v>
      </c>
      <c r="F5" s="89">
        <v>1125330</v>
      </c>
      <c r="G5" s="37">
        <f aca="true" t="shared" si="1" ref="G5:G19">SUM(F5/D5)</f>
        <v>0.8264088341799398</v>
      </c>
      <c r="H5" s="41">
        <v>1262094</v>
      </c>
      <c r="I5" s="28">
        <f aca="true" t="shared" si="2" ref="I5:I19">SUM(H5/F5)</f>
        <v>1.1215323505105168</v>
      </c>
      <c r="J5" s="41">
        <v>1189547</v>
      </c>
      <c r="K5" s="99">
        <f aca="true" t="shared" si="3" ref="K5:K19">SUM(J5/H5)</f>
        <v>0.9425185445775037</v>
      </c>
      <c r="L5" s="111">
        <f aca="true" t="shared" si="4" ref="L5:L19">SUM(J5/F5)</f>
        <v>1.057065038699759</v>
      </c>
      <c r="M5" s="41">
        <v>1453740</v>
      </c>
      <c r="N5" s="28">
        <f aca="true" t="shared" si="5" ref="N5:N19">SUM(M5/J5)</f>
        <v>1.2220954699562103</v>
      </c>
      <c r="O5" s="88">
        <v>1343554</v>
      </c>
      <c r="P5" s="111">
        <f aca="true" t="shared" si="6" ref="P5:P19">SUM(O5/M5)</f>
        <v>0.9242051536038081</v>
      </c>
      <c r="Q5" s="88">
        <v>1407790</v>
      </c>
      <c r="R5" s="111">
        <f aca="true" t="shared" si="7" ref="R5:R19">SUM(Q5/O5)</f>
        <v>1.047810508546735</v>
      </c>
    </row>
    <row r="6" spans="2:18" ht="18">
      <c r="B6" s="73" t="s">
        <v>15</v>
      </c>
      <c r="C6" s="155">
        <v>1414251</v>
      </c>
      <c r="D6" s="31">
        <v>1501532</v>
      </c>
      <c r="E6" s="16">
        <f t="shared" si="0"/>
        <v>1.0617153532152355</v>
      </c>
      <c r="F6" s="12">
        <v>1193791</v>
      </c>
      <c r="G6" s="39">
        <f t="shared" si="1"/>
        <v>0.7950486569716796</v>
      </c>
      <c r="H6" s="34">
        <v>1318859</v>
      </c>
      <c r="I6" s="42">
        <f t="shared" si="2"/>
        <v>1.1047654070101047</v>
      </c>
      <c r="J6" s="34">
        <v>1256253</v>
      </c>
      <c r="K6" s="95">
        <f t="shared" si="3"/>
        <v>0.9525301794960644</v>
      </c>
      <c r="L6" s="93">
        <f t="shared" si="4"/>
        <v>1.0523223914403776</v>
      </c>
      <c r="M6" s="34">
        <v>1374771</v>
      </c>
      <c r="N6" s="39">
        <f t="shared" si="5"/>
        <v>1.0943424612717343</v>
      </c>
      <c r="O6" s="12">
        <v>1398661</v>
      </c>
      <c r="P6" s="93">
        <f t="shared" si="6"/>
        <v>1.0173774395881205</v>
      </c>
      <c r="Q6" s="12">
        <v>1377670</v>
      </c>
      <c r="R6" s="93">
        <f t="shared" si="7"/>
        <v>0.9849920745627425</v>
      </c>
    </row>
    <row r="7" spans="2:18" ht="18">
      <c r="B7" s="73" t="s">
        <v>16</v>
      </c>
      <c r="C7" s="155">
        <v>1573517</v>
      </c>
      <c r="D7" s="31">
        <v>1612008</v>
      </c>
      <c r="E7" s="16">
        <f t="shared" si="0"/>
        <v>1.024461763044187</v>
      </c>
      <c r="F7" s="12">
        <v>1434275</v>
      </c>
      <c r="G7" s="39">
        <f t="shared" si="1"/>
        <v>0.8897443437005276</v>
      </c>
      <c r="H7" s="34">
        <v>1256784</v>
      </c>
      <c r="I7" s="42">
        <f t="shared" si="2"/>
        <v>0.8762503703961932</v>
      </c>
      <c r="J7" s="34">
        <v>1312696</v>
      </c>
      <c r="K7" s="95">
        <f t="shared" si="3"/>
        <v>1.0444881538912016</v>
      </c>
      <c r="L7" s="93">
        <f t="shared" si="4"/>
        <v>0.9152331317216015</v>
      </c>
      <c r="M7" s="34">
        <v>1533379</v>
      </c>
      <c r="N7" s="39">
        <f t="shared" si="5"/>
        <v>1.1681143234991194</v>
      </c>
      <c r="O7" s="12">
        <v>1577432</v>
      </c>
      <c r="P7" s="93">
        <f t="shared" si="6"/>
        <v>1.0287293617559652</v>
      </c>
      <c r="Q7" s="12">
        <v>1575478</v>
      </c>
      <c r="R7" s="93">
        <f t="shared" si="7"/>
        <v>0.9987612778237034</v>
      </c>
    </row>
    <row r="8" spans="2:18" ht="18">
      <c r="B8" s="73" t="s">
        <v>17</v>
      </c>
      <c r="C8" s="155">
        <v>1305417</v>
      </c>
      <c r="D8" s="31">
        <v>1370049</v>
      </c>
      <c r="E8" s="16">
        <f t="shared" si="0"/>
        <v>1.0495106161479435</v>
      </c>
      <c r="F8" s="12">
        <v>1240563</v>
      </c>
      <c r="G8" s="39">
        <f t="shared" si="1"/>
        <v>0.9054880518871953</v>
      </c>
      <c r="H8" s="34">
        <v>719127</v>
      </c>
      <c r="I8" s="42">
        <f t="shared" si="2"/>
        <v>0.5796779365497762</v>
      </c>
      <c r="J8" s="34">
        <v>1208082</v>
      </c>
      <c r="K8" s="95">
        <f t="shared" si="3"/>
        <v>1.6799285800700015</v>
      </c>
      <c r="L8" s="93">
        <f t="shared" si="4"/>
        <v>0.9738175328459739</v>
      </c>
      <c r="M8" s="34">
        <v>1329301</v>
      </c>
      <c r="N8" s="39">
        <f t="shared" si="5"/>
        <v>1.1003400431427668</v>
      </c>
      <c r="O8" s="12">
        <v>1280116</v>
      </c>
      <c r="P8" s="93">
        <f t="shared" si="6"/>
        <v>0.9629993507866165</v>
      </c>
      <c r="Q8" s="12">
        <v>1289713</v>
      </c>
      <c r="R8" s="93">
        <f t="shared" si="7"/>
        <v>1.007496976836474</v>
      </c>
    </row>
    <row r="9" spans="2:18" ht="18">
      <c r="B9" s="73" t="s">
        <v>18</v>
      </c>
      <c r="C9" s="155">
        <v>1369655</v>
      </c>
      <c r="D9" s="31">
        <v>1366727</v>
      </c>
      <c r="E9" s="16">
        <f t="shared" si="0"/>
        <v>0.9978622353804425</v>
      </c>
      <c r="F9" s="12">
        <v>1279403</v>
      </c>
      <c r="G9" s="39">
        <f t="shared" si="1"/>
        <v>0.9361072108767882</v>
      </c>
      <c r="H9" s="34">
        <v>567832</v>
      </c>
      <c r="I9" s="42">
        <f t="shared" si="2"/>
        <v>0.4438257531051592</v>
      </c>
      <c r="J9" s="34">
        <v>1269328</v>
      </c>
      <c r="K9" s="95">
        <f t="shared" si="3"/>
        <v>2.2353935671113994</v>
      </c>
      <c r="L9" s="93">
        <f t="shared" si="4"/>
        <v>0.992125233409645</v>
      </c>
      <c r="M9" s="34">
        <v>1261561</v>
      </c>
      <c r="N9" s="39">
        <f t="shared" si="5"/>
        <v>0.993881014205942</v>
      </c>
      <c r="O9" s="12">
        <v>1385268</v>
      </c>
      <c r="P9" s="93">
        <f t="shared" si="6"/>
        <v>1.098058674927332</v>
      </c>
      <c r="Q9" s="12">
        <v>1305574</v>
      </c>
      <c r="R9" s="93">
        <f t="shared" si="7"/>
        <v>0.9424703378696396</v>
      </c>
    </row>
    <row r="10" spans="2:18" ht="18.75" thickBot="1">
      <c r="B10" s="74" t="s">
        <v>19</v>
      </c>
      <c r="C10" s="156">
        <v>1421924</v>
      </c>
      <c r="D10" s="50">
        <v>1460542</v>
      </c>
      <c r="E10" s="17">
        <f t="shared" si="0"/>
        <v>1.027158976147811</v>
      </c>
      <c r="F10" s="89">
        <v>1244200</v>
      </c>
      <c r="G10" s="37">
        <f t="shared" si="1"/>
        <v>0.851875536615859</v>
      </c>
      <c r="H10" s="41">
        <v>662259</v>
      </c>
      <c r="I10" s="28">
        <f t="shared" si="2"/>
        <v>0.5322769651181483</v>
      </c>
      <c r="J10" s="41">
        <v>1350207</v>
      </c>
      <c r="K10" s="99">
        <f t="shared" si="3"/>
        <v>2.0387899598193457</v>
      </c>
      <c r="L10" s="111">
        <f t="shared" si="4"/>
        <v>1.0852009323259926</v>
      </c>
      <c r="M10" s="41">
        <v>1355480</v>
      </c>
      <c r="N10" s="49">
        <f t="shared" si="5"/>
        <v>1.0039053271091025</v>
      </c>
      <c r="O10" s="203">
        <v>1425400</v>
      </c>
      <c r="P10" s="172">
        <f t="shared" si="6"/>
        <v>1.0515832029982</v>
      </c>
      <c r="Q10" s="203">
        <v>1381922</v>
      </c>
      <c r="R10" s="172">
        <f t="shared" si="7"/>
        <v>0.9694976848603901</v>
      </c>
    </row>
    <row r="11" spans="2:18" ht="19.5" thickBot="1" thickTop="1">
      <c r="B11" s="75" t="s">
        <v>20</v>
      </c>
      <c r="C11" s="157">
        <f>SUM(C5+C6+C7+C8+C9+C10)</f>
        <v>8313363</v>
      </c>
      <c r="D11" s="32">
        <f>SUM(D5+D6+D7+D8+D9+D10)</f>
        <v>8672569</v>
      </c>
      <c r="E11" s="18">
        <f t="shared" si="0"/>
        <v>1.0432082660170139</v>
      </c>
      <c r="F11" s="90">
        <f>SUM(F5+F6+F7+F8+F9+F10)</f>
        <v>7517562</v>
      </c>
      <c r="G11" s="40">
        <f t="shared" si="1"/>
        <v>0.8668206617900648</v>
      </c>
      <c r="H11" s="35">
        <f>SUM(H5+H6+H7+H8+H9+H10)</f>
        <v>5786955</v>
      </c>
      <c r="I11" s="70">
        <f t="shared" si="2"/>
        <v>0.7697914563258673</v>
      </c>
      <c r="J11" s="35">
        <f>SUM(J5+J6+J7+J8+J9+J10)</f>
        <v>7586113</v>
      </c>
      <c r="K11" s="110">
        <f t="shared" si="3"/>
        <v>1.310898909702944</v>
      </c>
      <c r="L11" s="113">
        <f t="shared" si="4"/>
        <v>1.009118780796221</v>
      </c>
      <c r="M11" s="35">
        <f>SUM(M5+M6+M7+M8+M9+M10)</f>
        <v>8308232</v>
      </c>
      <c r="N11" s="40">
        <f t="shared" si="5"/>
        <v>1.0951895918239025</v>
      </c>
      <c r="O11" s="90">
        <f>SUM(O5+O6+O7+O8+O9+O10)</f>
        <v>8410431</v>
      </c>
      <c r="P11" s="113">
        <f t="shared" si="6"/>
        <v>1.0123009323764671</v>
      </c>
      <c r="Q11" s="90">
        <f>SUM(Q5+Q6+Q7+Q8+Q9+Q10)</f>
        <v>8338147</v>
      </c>
      <c r="R11" s="113">
        <f t="shared" si="7"/>
        <v>0.9914054345134037</v>
      </c>
    </row>
    <row r="12" spans="2:18" ht="18.75" thickTop="1">
      <c r="B12" s="76" t="s">
        <v>55</v>
      </c>
      <c r="C12" s="158">
        <v>1583129</v>
      </c>
      <c r="D12" s="71">
        <v>1596737</v>
      </c>
      <c r="E12" s="19">
        <f t="shared" si="0"/>
        <v>1.0085956356051844</v>
      </c>
      <c r="F12" s="89">
        <v>1420406</v>
      </c>
      <c r="G12" s="37">
        <f t="shared" si="1"/>
        <v>0.8895679125616804</v>
      </c>
      <c r="H12" s="41">
        <v>973241</v>
      </c>
      <c r="I12" s="28">
        <f t="shared" si="2"/>
        <v>0.6851850808853244</v>
      </c>
      <c r="J12" s="41">
        <v>1468142</v>
      </c>
      <c r="K12" s="99">
        <f t="shared" si="3"/>
        <v>1.5085081701243577</v>
      </c>
      <c r="L12" s="111">
        <f t="shared" si="4"/>
        <v>1.0336072925628306</v>
      </c>
      <c r="M12" s="41">
        <v>1422240</v>
      </c>
      <c r="N12" s="46">
        <f t="shared" si="5"/>
        <v>0.9687346319361478</v>
      </c>
      <c r="O12" s="43">
        <v>1448126</v>
      </c>
      <c r="P12" s="173">
        <f t="shared" si="6"/>
        <v>1.018200866239172</v>
      </c>
      <c r="Q12" s="43">
        <v>1413231</v>
      </c>
      <c r="R12" s="173">
        <f t="shared" si="7"/>
        <v>0.9759033399027432</v>
      </c>
    </row>
    <row r="13" spans="2:18" ht="18">
      <c r="B13" s="73" t="s">
        <v>56</v>
      </c>
      <c r="C13" s="155">
        <v>1759090</v>
      </c>
      <c r="D13" s="31">
        <v>1791166</v>
      </c>
      <c r="E13" s="16">
        <f t="shared" si="0"/>
        <v>1.0182344280281281</v>
      </c>
      <c r="F13" s="12">
        <v>1668593</v>
      </c>
      <c r="G13" s="39">
        <f t="shared" si="1"/>
        <v>0.9315680400364902</v>
      </c>
      <c r="H13" s="34">
        <v>1295385</v>
      </c>
      <c r="I13" s="42">
        <f t="shared" si="2"/>
        <v>0.7763337134939436</v>
      </c>
      <c r="J13" s="34">
        <v>1676206</v>
      </c>
      <c r="K13" s="95">
        <f t="shared" si="3"/>
        <v>1.2939828699575802</v>
      </c>
      <c r="L13" s="93">
        <f t="shared" si="4"/>
        <v>1.004562526631719</v>
      </c>
      <c r="M13" s="34">
        <v>1634053</v>
      </c>
      <c r="N13" s="39">
        <f t="shared" si="5"/>
        <v>0.9748521363126011</v>
      </c>
      <c r="O13" s="12">
        <v>1704010</v>
      </c>
      <c r="P13" s="93">
        <f t="shared" si="6"/>
        <v>1.0428119528558744</v>
      </c>
      <c r="Q13" s="12">
        <v>1687050</v>
      </c>
      <c r="R13" s="93">
        <f t="shared" si="7"/>
        <v>0.9900470067663922</v>
      </c>
    </row>
    <row r="14" spans="2:18" ht="18">
      <c r="B14" s="73" t="s">
        <v>57</v>
      </c>
      <c r="C14" s="155">
        <v>1677031</v>
      </c>
      <c r="D14" s="31">
        <v>1331411</v>
      </c>
      <c r="E14" s="16">
        <f t="shared" si="0"/>
        <v>0.7939095937999954</v>
      </c>
      <c r="F14" s="12">
        <v>1643681</v>
      </c>
      <c r="G14" s="39">
        <f t="shared" si="1"/>
        <v>1.2345406489806678</v>
      </c>
      <c r="H14" s="34">
        <v>1358511</v>
      </c>
      <c r="I14" s="42">
        <f t="shared" si="2"/>
        <v>0.8265052647076896</v>
      </c>
      <c r="J14" s="34">
        <v>1639445</v>
      </c>
      <c r="K14" s="95">
        <f t="shared" si="3"/>
        <v>1.2067955283394836</v>
      </c>
      <c r="L14" s="93">
        <f t="shared" si="4"/>
        <v>0.997422857598281</v>
      </c>
      <c r="M14" s="34">
        <v>1634365</v>
      </c>
      <c r="N14" s="39">
        <f t="shared" si="5"/>
        <v>0.9969013904095594</v>
      </c>
      <c r="O14" s="12">
        <v>1570567</v>
      </c>
      <c r="P14" s="93">
        <f t="shared" si="6"/>
        <v>0.9609646559978952</v>
      </c>
      <c r="Q14" s="12">
        <v>1550601</v>
      </c>
      <c r="R14" s="93">
        <f t="shared" si="7"/>
        <v>0.9872873936610154</v>
      </c>
    </row>
    <row r="15" spans="2:18" ht="18">
      <c r="B15" s="73" t="s">
        <v>58</v>
      </c>
      <c r="C15" s="155">
        <v>1522313</v>
      </c>
      <c r="D15" s="31">
        <v>925142</v>
      </c>
      <c r="E15" s="16">
        <f t="shared" si="0"/>
        <v>0.6077212767676555</v>
      </c>
      <c r="F15" s="12">
        <v>1483874</v>
      </c>
      <c r="G15" s="39">
        <f t="shared" si="1"/>
        <v>1.60394188135443</v>
      </c>
      <c r="H15" s="34">
        <v>1295142</v>
      </c>
      <c r="I15" s="42">
        <f t="shared" si="2"/>
        <v>0.8728113033855974</v>
      </c>
      <c r="J15" s="34">
        <v>1556712</v>
      </c>
      <c r="K15" s="95">
        <f t="shared" si="3"/>
        <v>1.201962410299411</v>
      </c>
      <c r="L15" s="93">
        <f t="shared" si="4"/>
        <v>1.0490863779539232</v>
      </c>
      <c r="M15" s="34">
        <v>1502194</v>
      </c>
      <c r="N15" s="39">
        <f t="shared" si="5"/>
        <v>0.9649787500835093</v>
      </c>
      <c r="O15" s="12">
        <v>1502108</v>
      </c>
      <c r="P15" s="93">
        <f t="shared" si="6"/>
        <v>0.9999427504037428</v>
      </c>
      <c r="Q15" s="12">
        <v>1484102</v>
      </c>
      <c r="R15" s="93">
        <f t="shared" si="7"/>
        <v>0.9880128459471622</v>
      </c>
    </row>
    <row r="16" spans="2:18" ht="18">
      <c r="B16" s="73" t="s">
        <v>59</v>
      </c>
      <c r="C16" s="155">
        <v>1531695</v>
      </c>
      <c r="D16" s="31">
        <v>860698</v>
      </c>
      <c r="E16" s="16">
        <f t="shared" si="0"/>
        <v>0.5619251874557272</v>
      </c>
      <c r="F16" s="12">
        <v>1396561</v>
      </c>
      <c r="G16" s="39">
        <f t="shared" si="1"/>
        <v>1.622591199235969</v>
      </c>
      <c r="H16" s="34">
        <v>1259963</v>
      </c>
      <c r="I16" s="42">
        <f t="shared" si="2"/>
        <v>0.902189736073111</v>
      </c>
      <c r="J16" s="34">
        <v>1484702</v>
      </c>
      <c r="K16" s="95">
        <f t="shared" si="3"/>
        <v>1.178369523549501</v>
      </c>
      <c r="L16" s="93">
        <f t="shared" si="4"/>
        <v>1.063112889447722</v>
      </c>
      <c r="M16" s="34">
        <v>1500684</v>
      </c>
      <c r="N16" s="39">
        <f t="shared" si="5"/>
        <v>1.0107644497010175</v>
      </c>
      <c r="O16" s="12">
        <v>1516066</v>
      </c>
      <c r="P16" s="93">
        <f t="shared" si="6"/>
        <v>1.010249992670009</v>
      </c>
      <c r="Q16" s="12">
        <v>1451116</v>
      </c>
      <c r="R16" s="93">
        <f t="shared" si="7"/>
        <v>0.9571588572001483</v>
      </c>
    </row>
    <row r="17" spans="2:18" ht="18.75" thickBot="1">
      <c r="B17" s="74" t="s">
        <v>61</v>
      </c>
      <c r="C17" s="156">
        <v>1431969</v>
      </c>
      <c r="D17" s="50">
        <v>1037934</v>
      </c>
      <c r="E17" s="17">
        <f t="shared" si="0"/>
        <v>0.7248299369609258</v>
      </c>
      <c r="F17" s="89">
        <v>1392127</v>
      </c>
      <c r="G17" s="37">
        <f t="shared" si="1"/>
        <v>1.3412480947728853</v>
      </c>
      <c r="H17" s="41">
        <v>1327133</v>
      </c>
      <c r="I17" s="28">
        <f t="shared" si="2"/>
        <v>0.9533131675486504</v>
      </c>
      <c r="J17" s="41">
        <v>1419792</v>
      </c>
      <c r="K17" s="99">
        <f t="shared" si="3"/>
        <v>1.0698189254581116</v>
      </c>
      <c r="L17" s="111">
        <f t="shared" si="4"/>
        <v>1.0198724685319658</v>
      </c>
      <c r="M17" s="41">
        <v>1401797</v>
      </c>
      <c r="N17" s="49">
        <f t="shared" si="5"/>
        <v>0.987325608258111</v>
      </c>
      <c r="O17" s="88">
        <v>1383257</v>
      </c>
      <c r="P17" s="111">
        <f t="shared" si="6"/>
        <v>0.9867741192198299</v>
      </c>
      <c r="Q17" s="88">
        <v>1370688</v>
      </c>
      <c r="R17" s="111">
        <f t="shared" si="7"/>
        <v>0.990913474502569</v>
      </c>
    </row>
    <row r="18" spans="2:18" ht="19.5" thickBot="1" thickTop="1">
      <c r="B18" s="75" t="s">
        <v>20</v>
      </c>
      <c r="C18" s="157">
        <f>SUM(C12+C13+C14+C15+C16+C17)</f>
        <v>9505227</v>
      </c>
      <c r="D18" s="32">
        <f>SUM(D12+D13+D14+D15+D16+D17)</f>
        <v>7543088</v>
      </c>
      <c r="E18" s="18">
        <f t="shared" si="0"/>
        <v>0.7935726311428438</v>
      </c>
      <c r="F18" s="90">
        <f>SUM(F12+F13+F14+F15+F16+F17)</f>
        <v>9005242</v>
      </c>
      <c r="G18" s="40">
        <f t="shared" si="1"/>
        <v>1.1938402415562432</v>
      </c>
      <c r="H18" s="35">
        <f>SUM(H12+H13+H14+H15+H16+H17)</f>
        <v>7509375</v>
      </c>
      <c r="I18" s="70">
        <f t="shared" si="2"/>
        <v>0.8338893058065513</v>
      </c>
      <c r="J18" s="35">
        <f>SUM(J12+J13+J14+J15+J16+J17)</f>
        <v>9244999</v>
      </c>
      <c r="K18" s="110">
        <f t="shared" si="3"/>
        <v>1.2311276238035789</v>
      </c>
      <c r="L18" s="113">
        <f t="shared" si="4"/>
        <v>1.0266241595728354</v>
      </c>
      <c r="M18" s="35">
        <f>SUM(M12+M13+M14+M15+M16+M17)</f>
        <v>9095333</v>
      </c>
      <c r="N18" s="40">
        <f t="shared" si="5"/>
        <v>0.9838111394062887</v>
      </c>
      <c r="O18" s="90">
        <f>SUM(O12+O13+O14+O15+O16+O17)</f>
        <v>9124134</v>
      </c>
      <c r="P18" s="113">
        <f t="shared" si="6"/>
        <v>1.003166569052502</v>
      </c>
      <c r="Q18" s="90">
        <f>SUM(Q12+Q13+Q14+Q15+Q16+Q17)</f>
        <v>8956788</v>
      </c>
      <c r="R18" s="113">
        <f t="shared" si="7"/>
        <v>0.9816589716898064</v>
      </c>
    </row>
    <row r="19" spans="2:18" ht="19.5" thickBot="1" thickTop="1">
      <c r="B19" s="77" t="s">
        <v>62</v>
      </c>
      <c r="C19" s="159">
        <f>SUM(C11+C18)</f>
        <v>17818590</v>
      </c>
      <c r="D19" s="33">
        <f>SUM(D11+D18)</f>
        <v>16215657</v>
      </c>
      <c r="E19" s="20">
        <f t="shared" si="0"/>
        <v>0.910041535272993</v>
      </c>
      <c r="F19" s="3">
        <f>SUM(F11+F18)</f>
        <v>16522804</v>
      </c>
      <c r="G19" s="38">
        <f t="shared" si="1"/>
        <v>1.0189413848603235</v>
      </c>
      <c r="H19" s="36">
        <f>SUM(H11+H18)</f>
        <v>13296330</v>
      </c>
      <c r="I19" s="29">
        <f t="shared" si="2"/>
        <v>0.8047260017125423</v>
      </c>
      <c r="J19" s="36">
        <f>SUM(J11+J18)</f>
        <v>16831112</v>
      </c>
      <c r="K19" s="96">
        <f t="shared" si="3"/>
        <v>1.2658464403335357</v>
      </c>
      <c r="L19" s="112">
        <f t="shared" si="4"/>
        <v>1.0186595447116604</v>
      </c>
      <c r="M19" s="36">
        <f>SUM(M11+M18)</f>
        <v>17403565</v>
      </c>
      <c r="N19" s="29">
        <f t="shared" si="5"/>
        <v>1.0340115970947137</v>
      </c>
      <c r="O19" s="125">
        <f>SUM(O11+O18)</f>
        <v>17534565</v>
      </c>
      <c r="P19" s="112">
        <f t="shared" si="6"/>
        <v>1.0075271934227268</v>
      </c>
      <c r="Q19" s="125">
        <f>SUM(Q11+Q18)</f>
        <v>17294935</v>
      </c>
      <c r="R19" s="112">
        <f t="shared" si="7"/>
        <v>0.9863338497419241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1"/>
  <sheetViews>
    <sheetView workbookViewId="0" topLeftCell="A1">
      <selection activeCell="J30" sqref="J30"/>
    </sheetView>
  </sheetViews>
  <sheetFormatPr defaultColWidth="12.796875" defaultRowHeight="15"/>
  <cols>
    <col min="1" max="1" width="5.8984375" style="0" customWidth="1"/>
    <col min="2" max="2" width="8.09765625" style="0" customWidth="1"/>
    <col min="3" max="3" width="9.59765625" style="80" customWidth="1"/>
    <col min="4" max="4" width="6.59765625" style="11" customWidth="1"/>
    <col min="5" max="5" width="9.59765625" style="1" customWidth="1"/>
    <col min="6" max="6" width="8.3984375" style="11" customWidth="1"/>
    <col min="7" max="7" width="10.09765625" style="1" customWidth="1"/>
    <col min="8" max="16384" width="10.59765625" style="0" customWidth="1"/>
  </cols>
  <sheetData>
    <row r="2" spans="2:6" ht="18.75" thickBot="1">
      <c r="B2" s="21" t="s">
        <v>63</v>
      </c>
      <c r="C2" s="8"/>
      <c r="D2" s="6"/>
      <c r="F2"/>
    </row>
    <row r="3" spans="2:6" s="7" customFormat="1" ht="18">
      <c r="B3" s="22"/>
      <c r="C3" s="240" t="s">
        <v>64</v>
      </c>
      <c r="D3" s="241"/>
      <c r="E3" s="240" t="s">
        <v>105</v>
      </c>
      <c r="F3" s="242"/>
    </row>
    <row r="4" spans="2:6" ht="18">
      <c r="B4" s="23" t="s">
        <v>106</v>
      </c>
      <c r="C4" s="78">
        <v>3909333</v>
      </c>
      <c r="D4" s="24" t="s">
        <v>107</v>
      </c>
      <c r="E4" s="78">
        <v>1295866</v>
      </c>
      <c r="F4" s="25" t="s">
        <v>107</v>
      </c>
    </row>
    <row r="5" spans="2:6" ht="18">
      <c r="B5" s="26" t="s">
        <v>108</v>
      </c>
      <c r="C5" s="79">
        <v>4006388</v>
      </c>
      <c r="D5" s="27">
        <f aca="true" t="shared" si="0" ref="D5:D27">SUM(C5/C4)</f>
        <v>1.024826485745778</v>
      </c>
      <c r="E5" s="79">
        <v>1552296</v>
      </c>
      <c r="F5" s="16">
        <f aca="true" t="shared" si="1" ref="F5:F27">SUM(E5/E4)</f>
        <v>1.197883114457822</v>
      </c>
    </row>
    <row r="6" spans="2:6" ht="18">
      <c r="B6" s="26" t="s">
        <v>109</v>
      </c>
      <c r="C6" s="79">
        <v>4086138</v>
      </c>
      <c r="D6" s="27">
        <f t="shared" si="0"/>
        <v>1.0199057105802034</v>
      </c>
      <c r="E6" s="79">
        <v>1708306</v>
      </c>
      <c r="F6" s="16">
        <f t="shared" si="1"/>
        <v>1.1005027391683029</v>
      </c>
    </row>
    <row r="7" spans="2:6" ht="18">
      <c r="B7" s="26" t="s">
        <v>110</v>
      </c>
      <c r="C7" s="79">
        <v>4232246</v>
      </c>
      <c r="D7" s="27">
        <f t="shared" si="0"/>
        <v>1.0357569910756808</v>
      </c>
      <c r="E7" s="79">
        <v>1900597</v>
      </c>
      <c r="F7" s="16">
        <f t="shared" si="1"/>
        <v>1.1125623863640355</v>
      </c>
    </row>
    <row r="8" spans="2:6" ht="18">
      <c r="B8" s="26" t="s">
        <v>111</v>
      </c>
      <c r="C8" s="79">
        <v>4658833</v>
      </c>
      <c r="D8" s="27">
        <f t="shared" si="0"/>
        <v>1.100794471776924</v>
      </c>
      <c r="E8" s="79">
        <v>2036488</v>
      </c>
      <c r="F8" s="16">
        <f t="shared" si="1"/>
        <v>1.071499113173387</v>
      </c>
    </row>
    <row r="9" spans="2:6" ht="18">
      <c r="B9" s="26" t="s">
        <v>112</v>
      </c>
      <c r="C9" s="79">
        <v>4948366</v>
      </c>
      <c r="D9" s="27">
        <f t="shared" si="0"/>
        <v>1.062147108514085</v>
      </c>
      <c r="E9" s="79">
        <v>2259894</v>
      </c>
      <c r="F9" s="16">
        <f t="shared" si="1"/>
        <v>1.1097016039377594</v>
      </c>
    </row>
    <row r="10" spans="2:6" ht="18">
      <c r="B10" s="26" t="s">
        <v>113</v>
      </c>
      <c r="C10" s="79">
        <v>5516193</v>
      </c>
      <c r="D10" s="27">
        <f t="shared" si="0"/>
        <v>1.1147504044769525</v>
      </c>
      <c r="E10" s="79">
        <v>2021450</v>
      </c>
      <c r="F10" s="16">
        <f t="shared" si="1"/>
        <v>0.894488856556989</v>
      </c>
    </row>
    <row r="11" spans="2:6" ht="18">
      <c r="B11" s="26" t="s">
        <v>115</v>
      </c>
      <c r="C11" s="79">
        <v>6829338</v>
      </c>
      <c r="D11" s="27">
        <f t="shared" si="0"/>
        <v>1.2380527657389797</v>
      </c>
      <c r="E11" s="79">
        <v>2161275</v>
      </c>
      <c r="F11" s="16">
        <f t="shared" si="1"/>
        <v>1.0691706448341538</v>
      </c>
    </row>
    <row r="12" spans="2:6" ht="18">
      <c r="B12" s="26" t="s">
        <v>116</v>
      </c>
      <c r="C12" s="79">
        <v>8426867</v>
      </c>
      <c r="D12" s="27">
        <f t="shared" si="0"/>
        <v>1.23392150161553</v>
      </c>
      <c r="E12" s="79">
        <v>2414447</v>
      </c>
      <c r="F12" s="16">
        <f t="shared" si="1"/>
        <v>1.1171401140530475</v>
      </c>
    </row>
    <row r="13" spans="2:6" ht="18">
      <c r="B13" s="26" t="s">
        <v>117</v>
      </c>
      <c r="C13" s="79">
        <v>9662752</v>
      </c>
      <c r="D13" s="27">
        <f t="shared" si="0"/>
        <v>1.1466600813801855</v>
      </c>
      <c r="E13" s="79">
        <v>2985764</v>
      </c>
      <c r="F13" s="16">
        <f t="shared" si="1"/>
        <v>1.2366243698867692</v>
      </c>
    </row>
    <row r="14" spans="2:6" ht="18">
      <c r="B14" s="26" t="s">
        <v>118</v>
      </c>
      <c r="C14" s="79">
        <v>10997431</v>
      </c>
      <c r="D14" s="27">
        <f t="shared" si="0"/>
        <v>1.1381261777183147</v>
      </c>
      <c r="E14" s="79">
        <v>3504470</v>
      </c>
      <c r="F14" s="16">
        <f t="shared" si="1"/>
        <v>1.1737263896275794</v>
      </c>
    </row>
    <row r="15" spans="2:6" ht="18">
      <c r="B15" s="26" t="s">
        <v>119</v>
      </c>
      <c r="C15" s="79">
        <v>10633777</v>
      </c>
      <c r="D15" s="27">
        <f t="shared" si="0"/>
        <v>0.9669328227656077</v>
      </c>
      <c r="E15" s="79">
        <v>3855952</v>
      </c>
      <c r="F15" s="16">
        <f t="shared" si="1"/>
        <v>1.100295337098049</v>
      </c>
    </row>
    <row r="16" spans="2:6" ht="18">
      <c r="B16" s="26" t="s">
        <v>120</v>
      </c>
      <c r="C16" s="79">
        <v>11790699</v>
      </c>
      <c r="D16" s="27">
        <f t="shared" si="0"/>
        <v>1.1087969025493012</v>
      </c>
      <c r="E16" s="79">
        <v>3926347</v>
      </c>
      <c r="F16" s="16">
        <f t="shared" si="1"/>
        <v>1.0182561919857924</v>
      </c>
    </row>
    <row r="17" spans="2:6" ht="18">
      <c r="B17" s="26" t="s">
        <v>121</v>
      </c>
      <c r="C17" s="79">
        <v>11933620</v>
      </c>
      <c r="D17" s="27">
        <f t="shared" si="0"/>
        <v>1.0121215035681939</v>
      </c>
      <c r="E17" s="79">
        <v>3747157</v>
      </c>
      <c r="F17" s="16">
        <f t="shared" si="1"/>
        <v>0.9543621590246608</v>
      </c>
    </row>
    <row r="18" spans="2:6" ht="18">
      <c r="B18" s="26" t="s">
        <v>122</v>
      </c>
      <c r="C18" s="79">
        <v>13578934</v>
      </c>
      <c r="D18" s="27">
        <f t="shared" si="0"/>
        <v>1.1378721628474846</v>
      </c>
      <c r="E18" s="79">
        <v>3831367</v>
      </c>
      <c r="F18" s="16">
        <f t="shared" si="1"/>
        <v>1.0224730375588746</v>
      </c>
    </row>
    <row r="19" spans="2:6" ht="18">
      <c r="B19" s="26" t="s">
        <v>123</v>
      </c>
      <c r="C19" s="79">
        <v>15298125</v>
      </c>
      <c r="D19" s="27">
        <f t="shared" si="0"/>
        <v>1.1266072137915981</v>
      </c>
      <c r="E19" s="79">
        <v>3732450</v>
      </c>
      <c r="F19" s="16">
        <f t="shared" si="1"/>
        <v>0.9741823218710188</v>
      </c>
    </row>
    <row r="20" spans="2:6" ht="18">
      <c r="B20" s="26" t="s">
        <v>124</v>
      </c>
      <c r="C20" s="79">
        <v>16694769</v>
      </c>
      <c r="D20" s="27">
        <f t="shared" si="0"/>
        <v>1.0912951096948156</v>
      </c>
      <c r="E20" s="79">
        <v>4244529</v>
      </c>
      <c r="F20" s="16">
        <f t="shared" si="1"/>
        <v>1.1371964795241731</v>
      </c>
    </row>
    <row r="21" spans="2:6" ht="18">
      <c r="B21" s="26" t="s">
        <v>125</v>
      </c>
      <c r="C21" s="79">
        <v>16802750</v>
      </c>
      <c r="D21" s="27">
        <f t="shared" si="0"/>
        <v>1.0064679541238337</v>
      </c>
      <c r="E21" s="79">
        <v>4669514</v>
      </c>
      <c r="F21" s="16">
        <f t="shared" si="1"/>
        <v>1.100125361376963</v>
      </c>
    </row>
    <row r="22" spans="2:6" ht="18">
      <c r="B22" s="26" t="s">
        <v>126</v>
      </c>
      <c r="C22" s="79">
        <v>15806218</v>
      </c>
      <c r="D22" s="27">
        <f t="shared" si="0"/>
        <v>0.9406923271488298</v>
      </c>
      <c r="E22" s="79">
        <v>4556845</v>
      </c>
      <c r="F22" s="16">
        <f t="shared" si="1"/>
        <v>0.9758713647715801</v>
      </c>
    </row>
    <row r="23" spans="2:6" ht="18">
      <c r="B23" s="26" t="s">
        <v>127</v>
      </c>
      <c r="C23" s="79">
        <v>16357572</v>
      </c>
      <c r="D23" s="27">
        <f t="shared" si="0"/>
        <v>1.0348820951349653</v>
      </c>
      <c r="E23" s="79">
        <v>4901317</v>
      </c>
      <c r="F23" s="16">
        <f t="shared" si="1"/>
        <v>1.0755944079730604</v>
      </c>
    </row>
    <row r="24" spans="2:6" ht="18">
      <c r="B24" s="26" t="s">
        <v>5</v>
      </c>
      <c r="C24" s="79">
        <v>17818590</v>
      </c>
      <c r="D24" s="27">
        <f t="shared" si="0"/>
        <v>1.0893175344115862</v>
      </c>
      <c r="E24" s="79">
        <v>5272095</v>
      </c>
      <c r="F24" s="16">
        <f t="shared" si="1"/>
        <v>1.0756486470881195</v>
      </c>
    </row>
    <row r="25" spans="2:6" ht="18">
      <c r="B25" s="81" t="s">
        <v>128</v>
      </c>
      <c r="C25" s="82">
        <v>16215657</v>
      </c>
      <c r="D25" s="83">
        <f t="shared" si="0"/>
        <v>0.910041535272993</v>
      </c>
      <c r="E25" s="82">
        <v>5286310</v>
      </c>
      <c r="F25" s="19">
        <f t="shared" si="1"/>
        <v>1.0026962715960164</v>
      </c>
    </row>
    <row r="26" spans="2:6" ht="18">
      <c r="B26" s="84" t="s">
        <v>8</v>
      </c>
      <c r="C26" s="85">
        <v>16522804</v>
      </c>
      <c r="D26" s="86">
        <f t="shared" si="0"/>
        <v>1.0189413848603235</v>
      </c>
      <c r="E26" s="79">
        <v>5771975</v>
      </c>
      <c r="F26" s="16">
        <f t="shared" si="1"/>
        <v>1.091872213320823</v>
      </c>
    </row>
    <row r="27" spans="2:6" ht="18">
      <c r="B27" s="91" t="s">
        <v>129</v>
      </c>
      <c r="C27" s="92">
        <v>13296330</v>
      </c>
      <c r="D27" s="94">
        <f t="shared" si="0"/>
        <v>0.8047260017125423</v>
      </c>
      <c r="E27" s="78">
        <v>5727240</v>
      </c>
      <c r="F27" s="17">
        <f t="shared" si="1"/>
        <v>0.9922496199307863</v>
      </c>
    </row>
    <row r="28" spans="2:6" ht="18">
      <c r="B28" s="91" t="s">
        <v>60</v>
      </c>
      <c r="C28" s="92">
        <v>16831112</v>
      </c>
      <c r="D28" s="94">
        <f>SUM(C28/C27)</f>
        <v>1.2658464403335357</v>
      </c>
      <c r="E28" s="78">
        <v>6756830</v>
      </c>
      <c r="F28" s="17">
        <f>SUM(E28/E27)</f>
        <v>1.1797707098008814</v>
      </c>
    </row>
    <row r="29" spans="2:6" ht="18">
      <c r="B29" s="91" t="s">
        <v>130</v>
      </c>
      <c r="C29" s="174">
        <v>17403565</v>
      </c>
      <c r="D29" s="175">
        <f>SUM(C29/C28)</f>
        <v>1.0340115970947137</v>
      </c>
      <c r="E29" s="78">
        <v>7450103</v>
      </c>
      <c r="F29" s="176">
        <f>SUM(E29/E28)</f>
        <v>1.102603291780317</v>
      </c>
    </row>
    <row r="30" spans="2:6" ht="18">
      <c r="B30" s="91" t="s">
        <v>21</v>
      </c>
      <c r="C30" s="78">
        <v>17534565</v>
      </c>
      <c r="D30" s="175">
        <f>SUM(C30/C29)</f>
        <v>1.0075271934227268</v>
      </c>
      <c r="E30" s="204">
        <v>8107963</v>
      </c>
      <c r="F30" s="176">
        <f>SUM(E30/E29)</f>
        <v>1.0883021348832358</v>
      </c>
    </row>
    <row r="31" spans="2:6" ht="18.75" thickBot="1">
      <c r="B31" s="205" t="s">
        <v>138</v>
      </c>
      <c r="C31" s="206">
        <v>17294935</v>
      </c>
      <c r="D31" s="117">
        <f>SUM(C31/C30)</f>
        <v>0.9863338497419241</v>
      </c>
      <c r="E31" s="87">
        <v>9152186</v>
      </c>
      <c r="F31" s="115">
        <f>SUM(E31/E30)</f>
        <v>1.1287898082416015</v>
      </c>
    </row>
  </sheetData>
  <mergeCells count="2">
    <mergeCell ref="C3:D3"/>
    <mergeCell ref="E3:F3"/>
  </mergeCells>
  <printOptions/>
  <pageMargins left="0" right="0" top="0.984251968503937" bottom="0.98425196850393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印南 有理</dc:creator>
  <cp:keywords/>
  <dc:description/>
  <cp:lastModifiedBy>印南 有理</cp:lastModifiedBy>
  <cp:lastPrinted>2008-04-18T06:09:35Z</cp:lastPrinted>
  <dcterms:created xsi:type="dcterms:W3CDTF">2002-04-08T05:28:20Z</dcterms:created>
  <cp:category/>
  <cp:version/>
  <cp:contentType/>
  <cp:contentStatus/>
</cp:coreProperties>
</file>